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one della capacità del progetto" sheetId="1" state="visible" r:id="rId1"/>
    <sheet xmlns:r="http://schemas.openxmlformats.org/officeDocument/2006/relationships" name="i capacità del progetto -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2">'[1]Maintenance Work Order'!#REF!</definedName>
    <definedName name="Type" localSheetId="1">'[1]Maintenance Work Order'!#REF!</definedName>
    <definedName name="Type">'[1]Maintenance Work Order'!#REF!</definedName>
    <definedName name="_xlnm.Print_Area" localSheetId="0">'one della capacità del progetto'!$B$3:$AF$63</definedName>
    <definedName name="_xlnm.Print_Area" localSheetId="1">'i capacità del progetto - BLANK'!$B$1:$AF$64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&quot;$&quot;#,##0"/>
    <numFmt numFmtId="165" formatCode="_(&quot;$&quot;* #,##0.00_);_(&quot;$&quot;* \(#,##0.00\);_(&quot;$&quot;* &quot;-&quot;??_);_(@_)"/>
    <numFmt numFmtId="166" formatCode="mm/dd/yyyy"/>
    <numFmt numFmtId="167" formatCode="_(&quot;$&quot;* #,##0_);_(&quot;$&quot;* \(#,##0\);_(&quot;$&quot;* &quot;-&quot;??_);_(@_)"/>
    <numFmt numFmtId="168" formatCode="YYYY-MM-DD"/>
  </numFmts>
  <fonts count="29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alibri"/>
      <family val="2"/>
      <color theme="1"/>
      <sz val="12"/>
      <scheme val="minor"/>
    </font>
    <font>
      <name val="Century Gothic"/>
      <family val="1"/>
      <b val="1"/>
      <sz val="10"/>
    </font>
    <font>
      <name val="Century Gothic"/>
      <family val="1"/>
      <b val="1"/>
      <sz val="12"/>
    </font>
    <font>
      <name val="Century Gothic"/>
      <family val="1"/>
      <sz val="10"/>
    </font>
    <font>
      <name val="Century Gothic"/>
      <family val="1"/>
      <b val="1"/>
      <color indexed="8"/>
      <sz val="10"/>
    </font>
    <font>
      <name val="Century Gothic"/>
      <family val="1"/>
      <b val="1"/>
      <color indexed="17"/>
      <sz val="10"/>
    </font>
    <font>
      <name val="Century Gothic"/>
      <family val="1"/>
      <color indexed="22"/>
      <sz val="10"/>
    </font>
    <font>
      <name val="Century Gothic"/>
      <family val="1"/>
      <color indexed="8"/>
      <sz val="10"/>
    </font>
    <font>
      <name val="Century Gothic"/>
      <family val="1"/>
      <b val="1"/>
      <color theme="0"/>
      <sz val="11"/>
    </font>
    <font>
      <name val="Century Gothic"/>
      <family val="1"/>
      <color theme="0"/>
      <sz val="10"/>
    </font>
    <font>
      <name val="Century Gothic"/>
      <family val="1"/>
      <sz val="11"/>
    </font>
    <font>
      <name val="Century Gothic"/>
      <family val="1"/>
      <b val="1"/>
      <color theme="1"/>
      <sz val="10"/>
    </font>
    <font>
      <name val="Century Gothic"/>
      <family val="1"/>
      <b val="1"/>
      <sz val="14"/>
    </font>
    <font>
      <name val="Century Gothic"/>
      <family val="1"/>
      <sz val="9"/>
    </font>
    <font>
      <name val="Century Gothic"/>
      <family val="1"/>
      <i val="1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1" tint="0.3499862666707358"/>
      <sz val="24"/>
    </font>
    <font>
      <name val="Century Gothic"/>
      <family val="2"/>
      <b val="1"/>
      <color theme="0"/>
      <sz val="22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D0C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5">
    <xf numFmtId="0" fontId="9" fillId="0" borderId="0"/>
    <xf numFmtId="0" fontId="5" fillId="0" borderId="0"/>
    <xf numFmtId="0" fontId="6" fillId="0" borderId="0"/>
    <xf numFmtId="0" fontId="7" fillId="0" borderId="0"/>
    <xf numFmtId="44" fontId="9" fillId="0" borderId="0"/>
  </cellStyleXfs>
  <cellXfs count="205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7" fillId="0" borderId="0" pivotButton="0" quotePrefix="0" xfId="3"/>
    <xf numFmtId="0" fontId="1" fillId="0" borderId="1" applyAlignment="1" pivotButton="0" quotePrefix="0" xfId="3">
      <alignment horizontal="left" vertical="center" wrapText="1" indent="2"/>
    </xf>
    <xf numFmtId="0" fontId="10" fillId="0" borderId="0" pivotButton="0" quotePrefix="0" xfId="0"/>
    <xf numFmtId="0" fontId="10" fillId="0" borderId="0" applyAlignment="1" pivotButton="0" quotePrefix="0" xfId="0">
      <alignment horizontal="center" wrapText="1"/>
    </xf>
    <xf numFmtId="0" fontId="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4" fontId="12" fillId="0" borderId="0" applyAlignment="1" pivotButton="0" quotePrefix="0" xfId="0">
      <alignment horizontal="left" vertical="center"/>
    </xf>
    <xf numFmtId="0" fontId="12" fillId="0" borderId="0" applyAlignment="1" applyProtection="1" pivotButton="0" quotePrefix="0" xfId="0">
      <alignment vertical="center"/>
      <protection locked="0" hidden="0"/>
    </xf>
    <xf numFmtId="14" fontId="12" fillId="0" borderId="0" applyAlignment="1" applyProtection="1" pivotButton="0" quotePrefix="0" xfId="0">
      <alignment horizontal="left" vertical="center"/>
      <protection locked="0" hidden="0"/>
    </xf>
    <xf numFmtId="0" fontId="12" fillId="0" borderId="0" applyAlignment="1" applyProtection="1" pivotButton="0" quotePrefix="0" xfId="0">
      <alignment vertical="center"/>
      <protection locked="0" hidden="0"/>
    </xf>
    <xf numFmtId="0" fontId="10" fillId="0" borderId="0" applyAlignment="1" applyProtection="1" pivotButton="0" quotePrefix="0" xfId="0">
      <alignment horizontal="center" vertical="center"/>
      <protection locked="0" hidden="0"/>
    </xf>
    <xf numFmtId="14" fontId="15" fillId="0" borderId="0" applyAlignment="1" applyProtection="1" pivotButton="0" quotePrefix="0" xfId="0">
      <alignment horizontal="left" vertical="center"/>
      <protection locked="0" hidden="0"/>
    </xf>
    <xf numFmtId="0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 wrapText="1"/>
    </xf>
    <xf numFmtId="0" fontId="16" fillId="0" borderId="0" applyAlignment="1" applyProtection="1" pivotButton="0" quotePrefix="0" xfId="0">
      <alignment vertical="center"/>
      <protection locked="0" hidden="0"/>
    </xf>
    <xf numFmtId="164" fontId="16" fillId="0" borderId="0" applyAlignment="1" applyProtection="1" pivotButton="0" quotePrefix="0" xfId="0">
      <alignment vertical="center"/>
      <protection locked="0" hidden="0"/>
    </xf>
    <xf numFmtId="0" fontId="1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8" fillId="3" borderId="6" applyAlignment="1" pivotButton="0" quotePrefix="0" xfId="0">
      <alignment horizontal="center" vertical="center"/>
    </xf>
    <xf numFmtId="0" fontId="8" fillId="3" borderId="11" applyAlignment="1" pivotButton="0" quotePrefix="0" xfId="0">
      <alignment vertical="center"/>
    </xf>
    <xf numFmtId="0" fontId="8" fillId="7" borderId="8" applyAlignment="1" pivotButton="0" quotePrefix="0" xfId="0">
      <alignment horizontal="left" vertical="center" indent="1"/>
    </xf>
    <xf numFmtId="0" fontId="8" fillId="7" borderId="9" applyAlignment="1" pivotButton="0" quotePrefix="0" xfId="0">
      <alignment vertical="center"/>
    </xf>
    <xf numFmtId="0" fontId="8" fillId="7" borderId="10" applyAlignment="1" pivotButton="0" quotePrefix="0" xfId="0">
      <alignment horizontal="left" vertical="center" indent="1"/>
    </xf>
    <xf numFmtId="0" fontId="8" fillId="7" borderId="11" applyAlignment="1" pivotButton="0" quotePrefix="0" xfId="0">
      <alignment vertical="center"/>
    </xf>
    <xf numFmtId="0" fontId="10" fillId="0" borderId="8" applyAlignment="1" pivotButton="0" quotePrefix="0" xfId="0">
      <alignment horizontal="left" vertical="center" indent="1"/>
    </xf>
    <xf numFmtId="0" fontId="10" fillId="0" borderId="9" applyAlignment="1" pivotButton="0" quotePrefix="0" xfId="0">
      <alignment vertical="center"/>
    </xf>
    <xf numFmtId="0" fontId="10" fillId="0" borderId="10" applyAlignment="1" pivotButton="0" quotePrefix="0" xfId="0">
      <alignment horizontal="left" vertical="center" indent="1"/>
    </xf>
    <xf numFmtId="0" fontId="10" fillId="0" borderId="11" applyAlignment="1" pivotButton="0" quotePrefix="0" xfId="0">
      <alignment vertical="center"/>
    </xf>
    <xf numFmtId="0" fontId="8" fillId="3" borderId="2" applyAlignment="1" pivotButton="0" quotePrefix="0" xfId="0">
      <alignment horizontal="center" vertical="center"/>
    </xf>
    <xf numFmtId="0" fontId="17" fillId="3" borderId="10" applyAlignment="1" pivotButton="0" quotePrefix="0" xfId="0">
      <alignment horizontal="left" vertical="center" indent="1"/>
    </xf>
    <xf numFmtId="0" fontId="10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vertical="center"/>
      <protection locked="0" hidden="0"/>
    </xf>
    <xf numFmtId="164" fontId="14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horizontal="center" vertical="center"/>
      <protection locked="0" hidden="0"/>
    </xf>
    <xf numFmtId="0" fontId="12" fillId="2" borderId="6" applyAlignment="1" applyProtection="1" pivotButton="0" quotePrefix="0" xfId="0">
      <alignment vertical="center"/>
      <protection locked="0" hidden="0"/>
    </xf>
    <xf numFmtId="14" fontId="10" fillId="2" borderId="6" applyAlignment="1" pivotButton="0" quotePrefix="0" xfId="0">
      <alignment horizontal="right" vertical="center"/>
    </xf>
    <xf numFmtId="14" fontId="15" fillId="2" borderId="6" applyAlignment="1" pivotButton="0" quotePrefix="0" xfId="0">
      <alignment horizontal="left" vertical="center"/>
    </xf>
    <xf numFmtId="0" fontId="12" fillId="2" borderId="6" applyAlignment="1" pivotButton="0" quotePrefix="0" xfId="0">
      <alignment vertical="center"/>
    </xf>
    <xf numFmtId="0" fontId="8" fillId="7" borderId="10" applyAlignment="1" pivotButton="0" quotePrefix="0" xfId="0">
      <alignment horizontal="left" wrapText="1" indent="1"/>
    </xf>
    <xf numFmtId="0" fontId="8" fillId="7" borderId="14" applyAlignment="1" pivotButton="0" quotePrefix="0" xfId="0">
      <alignment horizontal="left" vertical="top" wrapText="1" indent="1"/>
    </xf>
    <xf numFmtId="0" fontId="8" fillId="7" borderId="10" applyAlignment="1" pivotButton="0" quotePrefix="0" xfId="0">
      <alignment horizontal="center" wrapText="1"/>
    </xf>
    <xf numFmtId="0" fontId="8" fillId="7" borderId="14" applyAlignment="1" pivotButton="0" quotePrefix="0" xfId="0">
      <alignment horizontal="center" vertical="top" wrapText="1"/>
    </xf>
    <xf numFmtId="0" fontId="8" fillId="7" borderId="13" applyAlignment="1" pivotButton="0" quotePrefix="0" xfId="0">
      <alignment horizontal="center"/>
    </xf>
    <xf numFmtId="3" fontId="8" fillId="7" borderId="7" applyAlignment="1" pivotButton="0" quotePrefix="0" xfId="0">
      <alignment horizontal="center" vertical="center"/>
    </xf>
    <xf numFmtId="0" fontId="8" fillId="7" borderId="10" applyAlignment="1" pivotButton="0" quotePrefix="0" xfId="0">
      <alignment horizontal="center"/>
    </xf>
    <xf numFmtId="3" fontId="8" fillId="7" borderId="14" applyAlignment="1" pivotButton="0" quotePrefix="0" xfId="0">
      <alignment horizontal="center" vertical="center"/>
    </xf>
    <xf numFmtId="0" fontId="8" fillId="3" borderId="11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/>
    </xf>
    <xf numFmtId="0" fontId="10" fillId="8" borderId="6" applyAlignment="1" applyProtection="1" pivotButton="0" quotePrefix="0" xfId="0">
      <alignment horizontal="center" vertical="center"/>
      <protection locked="0" hidden="0"/>
    </xf>
    <xf numFmtId="0" fontId="10" fillId="9" borderId="6" applyAlignment="1" applyProtection="1" pivotButton="0" quotePrefix="0" xfId="0">
      <alignment horizontal="center" vertical="center"/>
      <protection locked="0" hidden="0"/>
    </xf>
    <xf numFmtId="0" fontId="10" fillId="10" borderId="6" applyAlignment="1" applyProtection="1" pivotButton="0" quotePrefix="0" xfId="0">
      <alignment horizontal="center" vertical="center"/>
      <protection locked="0" hidden="0"/>
    </xf>
    <xf numFmtId="0" fontId="10" fillId="11" borderId="6" applyAlignment="1" applyProtection="1" pivotButton="0" quotePrefix="0" xfId="0">
      <alignment horizontal="center" vertical="center"/>
      <protection locked="0" hidden="0"/>
    </xf>
    <xf numFmtId="0" fontId="10" fillId="12" borderId="6" applyAlignment="1" applyProtection="1" pivotButton="0" quotePrefix="0" xfId="0">
      <alignment horizontal="center" vertical="center"/>
      <protection locked="0" hidden="0"/>
    </xf>
    <xf numFmtId="0" fontId="10" fillId="13" borderId="6" applyAlignment="1" applyProtection="1" pivotButton="0" quotePrefix="0" xfId="0">
      <alignment horizontal="center" vertical="center"/>
      <protection locked="0" hidden="0"/>
    </xf>
    <xf numFmtId="164" fontId="10" fillId="13" borderId="6" applyAlignment="1" applyProtection="1" pivotButton="0" quotePrefix="0" xfId="0">
      <alignment horizontal="center" vertical="center"/>
      <protection locked="0" hidden="0"/>
    </xf>
    <xf numFmtId="0" fontId="8" fillId="4" borderId="18" applyAlignment="1" pivotButton="0" quotePrefix="0" xfId="0">
      <alignment vertical="center"/>
    </xf>
    <xf numFmtId="0" fontId="18" fillId="4" borderId="19" applyAlignment="1" pivotButton="0" quotePrefix="0" xfId="0">
      <alignment vertical="center"/>
    </xf>
    <xf numFmtId="165" fontId="18" fillId="4" borderId="19" applyAlignment="1" pivotButton="0" quotePrefix="0" xfId="4">
      <alignment vertical="center"/>
    </xf>
    <xf numFmtId="14" fontId="8" fillId="4" borderId="19" applyAlignment="1" pivotButton="0" quotePrefix="0" xfId="4">
      <alignment horizontal="right" vertical="center"/>
    </xf>
    <xf numFmtId="14" fontId="8" fillId="4" borderId="20" applyAlignment="1" pivotButton="0" quotePrefix="0" xfId="4">
      <alignment horizontal="right" vertical="center" indent="1"/>
    </xf>
    <xf numFmtId="0" fontId="8" fillId="7" borderId="22" applyAlignment="1" pivotButton="0" quotePrefix="0" xfId="0">
      <alignment horizontal="center"/>
    </xf>
    <xf numFmtId="3" fontId="8" fillId="7" borderId="23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wrapText="1"/>
    </xf>
    <xf numFmtId="0" fontId="8" fillId="3" borderId="3" applyAlignment="1" pivotButton="0" quotePrefix="0" xfId="0">
      <alignment horizontal="center" vertical="top" wrapText="1"/>
    </xf>
    <xf numFmtId="0" fontId="8" fillId="4" borderId="27" applyAlignment="1" pivotButton="0" quotePrefix="0" xfId="0">
      <alignment horizontal="center" wrapText="1"/>
    </xf>
    <xf numFmtId="0" fontId="8" fillId="4" borderId="28" applyAlignment="1" pivotButton="0" quotePrefix="0" xfId="0">
      <alignment horizontal="center" vertical="top" wrapText="1"/>
    </xf>
    <xf numFmtId="0" fontId="19" fillId="0" borderId="0" applyAlignment="1" pivotButton="0" quotePrefix="0" xfId="0">
      <alignment vertical="center"/>
    </xf>
    <xf numFmtId="0" fontId="12" fillId="0" borderId="7" applyAlignment="1" applyProtection="1" pivotButton="0" quotePrefix="0" xfId="0">
      <alignment horizontal="left" vertical="center" wrapText="1" indent="1"/>
      <protection locked="0" hidden="0"/>
    </xf>
    <xf numFmtId="0" fontId="12" fillId="0" borderId="7" applyAlignment="1" applyProtection="1" pivotButton="0" quotePrefix="0" xfId="0">
      <alignment horizontal="center" vertical="center" wrapText="1"/>
      <protection locked="0" hidden="0"/>
    </xf>
    <xf numFmtId="165" fontId="12" fillId="0" borderId="7" applyAlignment="1" applyProtection="1" pivotButton="0" quotePrefix="0" xfId="4">
      <alignment vertical="center" wrapText="1"/>
      <protection locked="0" hidden="0"/>
    </xf>
    <xf numFmtId="0" fontId="12" fillId="0" borderId="6" applyAlignment="1" applyProtection="1" pivotButton="0" quotePrefix="0" xfId="0">
      <alignment horizontal="left" vertical="center" wrapText="1" indent="1"/>
      <protection locked="0" hidden="0"/>
    </xf>
    <xf numFmtId="0" fontId="12" fillId="0" borderId="6" applyAlignment="1" applyProtection="1" pivotButton="0" quotePrefix="0" xfId="0">
      <alignment horizontal="center" vertical="center" wrapText="1"/>
      <protection locked="0" hidden="0"/>
    </xf>
    <xf numFmtId="165" fontId="12" fillId="0" borderId="6" applyAlignment="1" applyProtection="1" pivotButton="0" quotePrefix="0" xfId="4">
      <alignment vertical="center" wrapText="1"/>
      <protection locked="0" hidden="0"/>
    </xf>
    <xf numFmtId="0" fontId="12" fillId="0" borderId="16" applyAlignment="1" applyProtection="1" pivotButton="0" quotePrefix="0" xfId="0">
      <alignment horizontal="left" vertical="center" wrapText="1" indent="1"/>
      <protection locked="0" hidden="0"/>
    </xf>
    <xf numFmtId="0" fontId="12" fillId="0" borderId="16" applyAlignment="1" applyProtection="1" pivotButton="0" quotePrefix="0" xfId="0">
      <alignment horizontal="center" vertical="center" wrapText="1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3" fontId="16" fillId="14" borderId="20" applyAlignment="1" pivotButton="0" quotePrefix="0" xfId="0">
      <alignment horizontal="center" vertical="center"/>
    </xf>
    <xf numFmtId="3" fontId="16" fillId="14" borderId="17" applyAlignment="1" pivotButton="0" quotePrefix="0" xfId="0">
      <alignment horizontal="center" vertical="center"/>
    </xf>
    <xf numFmtId="3" fontId="16" fillId="14" borderId="26" applyAlignment="1" pivotButton="0" quotePrefix="0" xfId="0">
      <alignment horizontal="center" vertical="center"/>
    </xf>
    <xf numFmtId="0" fontId="12" fillId="0" borderId="0" applyAlignment="1" pivotButton="0" quotePrefix="0" xfId="0">
      <alignment horizontal="right" vertical="center"/>
    </xf>
    <xf numFmtId="1" fontId="16" fillId="0" borderId="7" applyAlignment="1" pivotButton="0" quotePrefix="0" xfId="0">
      <alignment horizontal="center" vertical="center"/>
    </xf>
    <xf numFmtId="1" fontId="16" fillId="0" borderId="23" applyAlignment="1" pivotButton="0" quotePrefix="0" xfId="0">
      <alignment horizontal="center" vertical="center"/>
    </xf>
    <xf numFmtId="1" fontId="16" fillId="0" borderId="6" applyAlignment="1" pivotButton="0" quotePrefix="0" xfId="0">
      <alignment horizontal="center" vertical="center"/>
    </xf>
    <xf numFmtId="1" fontId="16" fillId="0" borderId="24" applyAlignment="1" pivotButton="0" quotePrefix="0" xfId="0">
      <alignment horizontal="center" vertical="center"/>
    </xf>
    <xf numFmtId="1" fontId="16" fillId="0" borderId="16" applyAlignment="1" pivotButton="0" quotePrefix="0" xfId="0">
      <alignment horizontal="center" vertical="center"/>
    </xf>
    <xf numFmtId="1" fontId="16" fillId="0" borderId="25" applyAlignment="1" pivotButton="0" quotePrefix="0" xfId="0">
      <alignment horizontal="center" vertical="center"/>
    </xf>
    <xf numFmtId="1" fontId="12" fillId="14" borderId="28" applyAlignment="1" pivotButton="0" quotePrefix="0" xfId="0">
      <alignment horizontal="center" vertical="center"/>
    </xf>
    <xf numFmtId="165" fontId="13" fillId="5" borderId="3" applyAlignment="1" pivotButton="0" quotePrefix="0" xfId="0">
      <alignment vertical="center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0" fontId="8" fillId="3" borderId="4" applyAlignment="1" pivotButton="0" quotePrefix="0" xfId="0">
      <alignment horizontal="center" vertical="center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0" fontId="8" fillId="7" borderId="11" applyAlignment="1" pivotButton="0" quotePrefix="0" xfId="0">
      <alignment horizontal="center" wrapText="1"/>
    </xf>
    <xf numFmtId="0" fontId="8" fillId="7" borderId="15" applyAlignment="1" pivotButton="0" quotePrefix="0" xfId="0">
      <alignment horizontal="center" vertical="top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0" fontId="8" fillId="7" borderId="31" applyAlignment="1" pivotButton="0" quotePrefix="0" xfId="0">
      <alignment horizontal="center" wrapText="1"/>
    </xf>
    <xf numFmtId="0" fontId="8" fillId="7" borderId="5" applyAlignment="1" pivotButton="0" quotePrefix="0" xfId="0">
      <alignment horizontal="center" vertical="top" wrapText="1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0" fontId="8" fillId="7" borderId="10" applyAlignment="1" pivotButton="0" quotePrefix="0" xfId="0">
      <alignment horizontal="center" vertical="center"/>
    </xf>
    <xf numFmtId="0" fontId="8" fillId="7" borderId="13" applyAlignment="1" pivotButton="0" quotePrefix="0" xfId="0">
      <alignment horizontal="center" vertical="center"/>
    </xf>
    <xf numFmtId="0" fontId="8" fillId="7" borderId="22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 wrapText="1"/>
    </xf>
    <xf numFmtId="165" fontId="16" fillId="14" borderId="20" applyAlignment="1" pivotButton="0" quotePrefix="0" xfId="0">
      <alignment horizontal="center" vertical="center"/>
    </xf>
    <xf numFmtId="165" fontId="16" fillId="14" borderId="17" applyAlignment="1" pivotButton="0" quotePrefix="0" xfId="0">
      <alignment horizontal="center" vertical="center"/>
    </xf>
    <xf numFmtId="165" fontId="16" fillId="14" borderId="26" applyAlignment="1" pivotButton="0" quotePrefix="0" xfId="0">
      <alignment horizontal="center" vertical="center"/>
    </xf>
    <xf numFmtId="165" fontId="13" fillId="6" borderId="20" applyAlignment="1" pivotButton="0" quotePrefix="0" xfId="0">
      <alignment vertical="center"/>
    </xf>
    <xf numFmtId="3" fontId="16" fillId="15" borderId="29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5" fontId="13" fillId="5" borderId="33" applyAlignment="1" pivotButton="0" quotePrefix="0" xfId="0">
      <alignment vertical="center"/>
    </xf>
    <xf numFmtId="165" fontId="13" fillId="5" borderId="34" applyAlignment="1" pivotButton="0" quotePrefix="0" xfId="0">
      <alignment vertical="center"/>
    </xf>
    <xf numFmtId="0" fontId="8" fillId="7" borderId="11" applyAlignment="1" pivotButton="0" quotePrefix="0" xfId="0">
      <alignment horizontal="center" vertical="center"/>
    </xf>
    <xf numFmtId="167" fontId="16" fillId="0" borderId="3" applyAlignment="1" pivotButton="0" quotePrefix="0" xfId="0">
      <alignment horizontal="center" vertical="center"/>
    </xf>
    <xf numFmtId="167" fontId="16" fillId="0" borderId="2" applyAlignment="1" pivotButton="0" quotePrefix="0" xfId="0">
      <alignment horizontal="center" vertical="center"/>
    </xf>
    <xf numFmtId="167" fontId="16" fillId="0" borderId="21" applyAlignment="1" pivotButton="0" quotePrefix="0" xfId="0">
      <alignment horizontal="center" vertical="center"/>
    </xf>
    <xf numFmtId="0" fontId="8" fillId="4" borderId="35" applyAlignment="1" pivotButton="0" quotePrefix="0" xfId="0">
      <alignment vertical="center"/>
    </xf>
    <xf numFmtId="0" fontId="18" fillId="4" borderId="36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4" fontId="8" fillId="4" borderId="36" applyAlignment="1" pivotButton="0" quotePrefix="0" xfId="4">
      <alignment horizontal="right" vertical="center"/>
    </xf>
    <xf numFmtId="14" fontId="8" fillId="4" borderId="37" applyAlignment="1" pivotButton="0" quotePrefix="0" xfId="4">
      <alignment horizontal="right" vertical="center" indent="1"/>
    </xf>
    <xf numFmtId="0" fontId="8" fillId="7" borderId="9" applyAlignment="1" pivotButton="0" quotePrefix="0" xfId="0">
      <alignment horizontal="center" vertical="center" wrapText="1"/>
    </xf>
    <xf numFmtId="0" fontId="8" fillId="7" borderId="2" applyAlignment="1" pivotButton="0" quotePrefix="0" xfId="0">
      <alignment horizontal="center" vertical="center" wrapText="1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3" fontId="13" fillId="14" borderId="20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right" vertical="center"/>
    </xf>
    <xf numFmtId="166" fontId="23" fillId="0" borderId="4" applyAlignment="1" pivotButton="0" quotePrefix="0" xfId="0">
      <alignment horizontal="center" vertical="center"/>
    </xf>
    <xf numFmtId="166" fontId="12" fillId="0" borderId="2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167" fontId="11" fillId="2" borderId="16" applyAlignment="1" pivotButton="0" quotePrefix="0" xfId="0">
      <alignment horizontal="left" vertical="center"/>
    </xf>
    <xf numFmtId="167" fontId="11" fillId="5" borderId="17" applyAlignment="1" pivotButton="0" quotePrefix="0" xfId="0">
      <alignment horizontal="left" vertical="center"/>
    </xf>
    <xf numFmtId="0" fontId="24" fillId="0" borderId="0" applyAlignment="1" pivotButton="0" quotePrefix="0" xfId="0">
      <alignment wrapText="1"/>
    </xf>
    <xf numFmtId="0" fontId="24" fillId="16" borderId="0" applyAlignment="1" pivotButton="0" quotePrefix="0" xfId="0">
      <alignment wrapText="1"/>
    </xf>
    <xf numFmtId="0" fontId="25" fillId="16" borderId="0" applyAlignment="1" pivotButton="0" quotePrefix="0" xfId="0">
      <alignment vertical="center"/>
    </xf>
    <xf numFmtId="0" fontId="17" fillId="7" borderId="6" applyAlignment="1" pivotButton="0" quotePrefix="0" xfId="0">
      <alignment horizontal="right" vertical="center" wrapText="1" indent="1"/>
    </xf>
    <xf numFmtId="0" fontId="17" fillId="7" borderId="16" applyAlignment="1" pivotButton="0" quotePrefix="0" xfId="0">
      <alignment horizontal="right" vertical="center" wrapText="1" indent="1"/>
    </xf>
    <xf numFmtId="0" fontId="17" fillId="3" borderId="17" applyAlignment="1" pivotButton="0" quotePrefix="0" xfId="0">
      <alignment horizontal="right" vertical="center" wrapText="1" indent="1"/>
    </xf>
    <xf numFmtId="0" fontId="26" fillId="16" borderId="0" applyAlignment="1" pivotButton="0" quotePrefix="0" xfId="0">
      <alignment vertical="center"/>
    </xf>
    <xf numFmtId="0" fontId="27" fillId="17" borderId="0" applyAlignment="1" pivotButton="0" quotePrefix="0" xfId="5">
      <alignment horizontal="center" vertical="center"/>
    </xf>
    <xf numFmtId="168" fontId="8" fillId="3" borderId="6" applyAlignment="1" pivotButton="0" quotePrefix="0" xfId="0">
      <alignment horizontal="center" vertical="center"/>
    </xf>
    <xf numFmtId="168" fontId="12" fillId="0" borderId="4" applyAlignment="1" applyProtection="1" pivotButton="0" quotePrefix="0" xfId="0">
      <alignment horizontal="center" vertical="center"/>
      <protection locked="0" hidden="0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166" fontId="23" fillId="0" borderId="4" applyAlignment="1" pivotButton="0" quotePrefix="0" xfId="0">
      <alignment horizontal="center" vertical="center"/>
    </xf>
    <xf numFmtId="168" fontId="12" fillId="0" borderId="2" applyAlignment="1" pivotButton="0" quotePrefix="0" xfId="0">
      <alignment horizontal="center" vertical="center"/>
    </xf>
    <xf numFmtId="168" fontId="8" fillId="7" borderId="10" applyAlignment="1" pivotButton="0" quotePrefix="0" xfId="0">
      <alignment horizontal="center"/>
    </xf>
    <xf numFmtId="168" fontId="8" fillId="7" borderId="13" applyAlignment="1" pivotButton="0" quotePrefix="0" xfId="0">
      <alignment horizontal="center"/>
    </xf>
    <xf numFmtId="168" fontId="8" fillId="7" borderId="22" applyAlignment="1" pivotButton="0" quotePrefix="0" xfId="0">
      <alignment horizontal="center"/>
    </xf>
    <xf numFmtId="168" fontId="8" fillId="7" borderId="14" applyAlignment="1" pivotButton="0" quotePrefix="0" xfId="0">
      <alignment horizontal="center" vertical="center"/>
    </xf>
    <xf numFmtId="168" fontId="8" fillId="7" borderId="7" applyAlignment="1" pivotButton="0" quotePrefix="0" xfId="0">
      <alignment horizontal="center" vertical="center"/>
    </xf>
    <xf numFmtId="168" fontId="8" fillId="7" borderId="23" applyAlignment="1" pivotButton="0" quotePrefix="0" xfId="0">
      <alignment horizontal="center" vertical="center"/>
    </xf>
    <xf numFmtId="165" fontId="12" fillId="0" borderId="7" applyAlignment="1" applyProtection="1" pivotButton="0" quotePrefix="0" xfId="4">
      <alignment vertical="center" wrapText="1"/>
      <protection locked="0" hidden="0"/>
    </xf>
    <xf numFmtId="168" fontId="12" fillId="0" borderId="5" applyAlignment="1" applyProtection="1" pivotButton="0" quotePrefix="0" xfId="4">
      <alignment horizontal="center" vertical="center"/>
      <protection locked="0" hidden="0"/>
    </xf>
    <xf numFmtId="168" fontId="12" fillId="0" borderId="3" applyAlignment="1" applyProtection="1" pivotButton="0" quotePrefix="0" xfId="4">
      <alignment horizontal="center" vertical="center"/>
      <protection locked="0" hidden="0"/>
    </xf>
    <xf numFmtId="165" fontId="13" fillId="5" borderId="3" applyAlignment="1" pivotButton="0" quotePrefix="0" xfId="0">
      <alignment vertical="center"/>
    </xf>
    <xf numFmtId="165" fontId="12" fillId="0" borderId="6" applyAlignment="1" applyProtection="1" pivotButton="0" quotePrefix="0" xfId="4">
      <alignment vertical="center" wrapText="1"/>
      <protection locked="0" hidden="0"/>
    </xf>
    <xf numFmtId="168" fontId="12" fillId="0" borderId="4" applyAlignment="1" applyProtection="1" pivotButton="0" quotePrefix="0" xfId="4">
      <alignment horizontal="center" vertical="center"/>
      <protection locked="0" hidden="0"/>
    </xf>
    <xf numFmtId="168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165" fontId="18" fillId="4" borderId="19" applyAlignment="1" pivotButton="0" quotePrefix="0" xfId="4">
      <alignment vertical="center"/>
    </xf>
    <xf numFmtId="165" fontId="13" fillId="6" borderId="20" applyAlignment="1" pivotButton="0" quotePrefix="0" xfId="0">
      <alignment vertical="center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8" fontId="8" fillId="7" borderId="10" applyAlignment="1" pivotButton="0" quotePrefix="0" xfId="0">
      <alignment horizontal="center" vertical="center"/>
    </xf>
    <xf numFmtId="168" fontId="8" fillId="7" borderId="13" applyAlignment="1" pivotButton="0" quotePrefix="0" xfId="0">
      <alignment horizontal="center" vertical="center"/>
    </xf>
    <xf numFmtId="168" fontId="8" fillId="7" borderId="22" applyAlignment="1" pivotButton="0" quotePrefix="0" xfId="0">
      <alignment horizontal="center" vertical="center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167" fontId="16" fillId="0" borderId="3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7" fontId="16" fillId="0" borderId="2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5" fontId="13" fillId="5" borderId="33" applyAlignment="1" pivotButton="0" quotePrefix="0" xfId="0">
      <alignment vertical="center"/>
    </xf>
    <xf numFmtId="167" fontId="16" fillId="0" borderId="21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4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65" fontId="16" fillId="14" borderId="20" applyAlignment="1" pivotButton="0" quotePrefix="0" xfId="0">
      <alignment horizontal="center" vertical="center"/>
    </xf>
    <xf numFmtId="165" fontId="16" fillId="14" borderId="17" applyAlignment="1" pivotButton="0" quotePrefix="0" xfId="0">
      <alignment horizontal="center" vertical="center"/>
    </xf>
    <xf numFmtId="165" fontId="16" fillId="14" borderId="26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167" fontId="11" fillId="2" borderId="16" applyAlignment="1" pivotButton="0" quotePrefix="0" xfId="0">
      <alignment horizontal="left" vertical="center"/>
    </xf>
    <xf numFmtId="167" fontId="11" fillId="5" borderId="17" applyAlignment="1" pivotButton="0" quotePrefix="0" xfId="0">
      <alignment horizontal="left" vertical="center"/>
    </xf>
    <xf numFmtId="0" fontId="28" fillId="18" borderId="0" applyAlignment="1" pivotButton="0" quotePrefix="0" xfId="1">
      <alignment horizontal="center" vertical="center"/>
    </xf>
    <xf numFmtId="166" fontId="12" fillId="0" borderId="2" applyAlignment="1" pivotButton="0" quotePrefix="0" xfId="0">
      <alignment horizontal="center" vertical="center"/>
    </xf>
  </cellXfs>
  <cellStyles count="5">
    <cellStyle name="Normal" xfId="0" builtinId="0"/>
    <cellStyle name="Hyperlink" xfId="1" builtinId="8" hidden="1"/>
    <cellStyle name="Followed Hyperlink" xfId="2" builtinId="9" hidden="1"/>
    <cellStyle name="Normal 2" xfId="3"/>
    <cellStyle name="Currency" xfId="4" builtinId="4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15&amp;utm_language=IT&amp;utm_source=integrated+content&amp;utm_campaign=/capacity-planning-templates&amp;utm_medium=ic+project+capacity+planning+37415+it&amp;lpa=ic+project+capacity+planning+37415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IW84"/>
  <sheetViews>
    <sheetView showGridLines="0" tabSelected="1" zoomScaleNormal="100" workbookViewId="0">
      <pane ySplit="1" topLeftCell="A2" activePane="bottomLeft" state="frozen"/>
      <selection pane="bottomLeft" activeCell="B65" sqref="B65:K65"/>
    </sheetView>
  </sheetViews>
  <sheetFormatPr baseColWidth="8" defaultColWidth="10.83203125" defaultRowHeight="15.5"/>
  <cols>
    <col width="3.5" customWidth="1" style="6" min="1" max="1"/>
    <col width="22.83203125" customWidth="1" style="6" min="2" max="2"/>
    <col width="15.83203125" customWidth="1" style="6" min="3" max="3"/>
    <col width="7.6640625" customWidth="1" style="6" min="4" max="4"/>
    <col width="11.5" customWidth="1" style="6" min="5" max="5"/>
    <col width="13.83203125" customWidth="1" style="6" min="6" max="7"/>
    <col width="11.5" bestFit="1" customWidth="1" style="6" min="8" max="8"/>
    <col width="10.83203125" customWidth="1" style="6" min="9" max="30"/>
    <col width="15.83203125" customWidth="1" style="6" min="31" max="32"/>
    <col width="10.83203125" customWidth="1" style="6" min="33" max="16384"/>
  </cols>
  <sheetData>
    <row r="1" ht="50" customFormat="1" customHeight="1" s="144"/>
    <row r="2" ht="45" customFormat="1" customHeight="1" s="144">
      <c r="A2" s="145" t="n"/>
      <c r="B2" s="150" t="inlineStr">
        <is>
          <t>MODELLO DI PIANIFICAZIONE DELLA CAPACITÀ DEL PROGETTO</t>
        </is>
      </c>
      <c r="I2" s="145" t="n"/>
      <c r="K2" s="145" t="n"/>
      <c r="L2" s="145" t="n"/>
      <c r="M2" s="145" t="n"/>
      <c r="N2" s="145" t="n"/>
      <c r="O2" s="145" t="n"/>
      <c r="P2" s="145" t="n"/>
      <c r="Q2" s="145" t="n"/>
      <c r="R2" s="145" t="n"/>
      <c r="S2" s="145" t="n"/>
      <c r="T2" s="145" t="n"/>
      <c r="U2" s="145" t="n"/>
      <c r="V2" s="145" t="n"/>
      <c r="W2" s="145" t="n"/>
      <c r="X2" s="145" t="n"/>
      <c r="Y2" s="145" t="n"/>
      <c r="Z2" s="145" t="n"/>
      <c r="AA2" s="145" t="n"/>
      <c r="AB2" s="145" t="n"/>
      <c r="AC2" s="145" t="n"/>
      <c r="AD2" s="145" t="n"/>
      <c r="AE2" s="145" t="n"/>
      <c r="AF2" s="145" t="n"/>
      <c r="AG2" s="145" t="n"/>
      <c r="AH2" s="145" t="n"/>
      <c r="AI2" s="145" t="n"/>
      <c r="AJ2" s="145" t="n"/>
      <c r="AK2" s="145" t="n"/>
      <c r="AL2" s="145" t="n"/>
      <c r="AM2" s="145" t="n"/>
      <c r="AN2" s="145" t="n"/>
      <c r="AO2" s="145" t="n"/>
      <c r="AP2" s="145" t="n"/>
      <c r="AQ2" s="145" t="n"/>
      <c r="AR2" s="145" t="n"/>
      <c r="AS2" s="145" t="n"/>
      <c r="AT2" s="145" t="n"/>
      <c r="AU2" s="145" t="n"/>
      <c r="AV2" s="145" t="n"/>
      <c r="AW2" s="145" t="n"/>
      <c r="AX2" s="145" t="n"/>
      <c r="AY2" s="145" t="n"/>
      <c r="AZ2" s="145" t="n"/>
      <c r="BA2" s="145" t="n"/>
      <c r="BB2" s="145" t="n"/>
      <c r="BC2" s="145" t="n"/>
      <c r="BD2" s="145" t="n"/>
      <c r="BE2" s="145" t="n"/>
      <c r="BF2" s="145" t="n"/>
      <c r="BG2" s="145" t="n"/>
      <c r="BH2" s="145" t="n"/>
      <c r="BI2" s="145" t="n"/>
      <c r="BJ2" s="145" t="n"/>
      <c r="BK2" s="145" t="n"/>
      <c r="BL2" s="145" t="n"/>
      <c r="BM2" s="145" t="n"/>
      <c r="BN2" s="145" t="n"/>
      <c r="BO2" s="145" t="n"/>
      <c r="BP2" s="145" t="n"/>
      <c r="BQ2" s="145" t="n"/>
      <c r="BR2" s="145" t="n"/>
      <c r="BS2" s="145" t="n"/>
      <c r="BT2" s="145" t="n"/>
      <c r="BU2" s="145" t="n"/>
      <c r="BV2" s="145" t="n"/>
      <c r="BW2" s="145" t="n"/>
      <c r="BX2" s="145" t="n"/>
      <c r="BY2" s="145" t="n"/>
      <c r="BZ2" s="145" t="n"/>
      <c r="CA2" s="145" t="n"/>
      <c r="CB2" s="145" t="n"/>
      <c r="CC2" s="145" t="n"/>
      <c r="CD2" s="145" t="n"/>
      <c r="CE2" s="145" t="n"/>
      <c r="CF2" s="145" t="n"/>
      <c r="CG2" s="145" t="n"/>
      <c r="CH2" s="145" t="n"/>
      <c r="CI2" s="145" t="n"/>
      <c r="CJ2" s="145" t="n"/>
      <c r="CK2" s="145" t="n"/>
      <c r="CL2" s="145" t="n"/>
      <c r="CM2" s="145" t="n"/>
      <c r="CN2" s="145" t="n"/>
      <c r="CO2" s="145" t="n"/>
      <c r="CP2" s="145" t="n"/>
      <c r="CQ2" s="145" t="n"/>
      <c r="CR2" s="145" t="n"/>
      <c r="CS2" s="145" t="n"/>
      <c r="CT2" s="145" t="n"/>
      <c r="CU2" s="145" t="n"/>
      <c r="CV2" s="145" t="n"/>
      <c r="CW2" s="145" t="n"/>
      <c r="CX2" s="145" t="n"/>
      <c r="CY2" s="145" t="n"/>
      <c r="CZ2" s="145" t="n"/>
      <c r="DA2" s="145" t="n"/>
      <c r="DB2" s="145" t="n"/>
      <c r="DC2" s="145" t="n"/>
      <c r="DD2" s="145" t="n"/>
      <c r="DE2" s="145" t="n"/>
      <c r="DF2" s="145" t="n"/>
      <c r="DG2" s="145" t="n"/>
      <c r="DH2" s="145" t="n"/>
      <c r="DI2" s="145" t="n"/>
      <c r="DJ2" s="145" t="n"/>
      <c r="DK2" s="145" t="n"/>
      <c r="DL2" s="145" t="n"/>
      <c r="DM2" s="145" t="n"/>
      <c r="DN2" s="145" t="n"/>
      <c r="DO2" s="145" t="n"/>
      <c r="DP2" s="145" t="n"/>
      <c r="DQ2" s="145" t="n"/>
      <c r="DR2" s="145" t="n"/>
      <c r="DS2" s="145" t="n"/>
      <c r="DT2" s="145" t="n"/>
      <c r="DU2" s="145" t="n"/>
      <c r="DV2" s="145" t="n"/>
      <c r="DW2" s="145" t="n"/>
      <c r="DX2" s="145" t="n"/>
      <c r="DY2" s="145" t="n"/>
      <c r="DZ2" s="145" t="n"/>
      <c r="EA2" s="145" t="n"/>
      <c r="EB2" s="145" t="n"/>
      <c r="EC2" s="145" t="n"/>
      <c r="ED2" s="145" t="n"/>
      <c r="EE2" s="145" t="n"/>
      <c r="EF2" s="145" t="n"/>
      <c r="EG2" s="145" t="n"/>
      <c r="EH2" s="145" t="n"/>
      <c r="EI2" s="145" t="n"/>
      <c r="EJ2" s="145" t="n"/>
      <c r="EK2" s="145" t="n"/>
      <c r="EL2" s="145" t="n"/>
      <c r="EM2" s="145" t="n"/>
      <c r="EN2" s="145" t="n"/>
      <c r="EO2" s="145" t="n"/>
      <c r="EP2" s="145" t="n"/>
      <c r="EQ2" s="145" t="n"/>
      <c r="ER2" s="145" t="n"/>
      <c r="ES2" s="145" t="n"/>
      <c r="ET2" s="145" t="n"/>
      <c r="EU2" s="145" t="n"/>
      <c r="EV2" s="145" t="n"/>
      <c r="EW2" s="145" t="n"/>
      <c r="EX2" s="145" t="n"/>
      <c r="EY2" s="145" t="n"/>
      <c r="EZ2" s="145" t="n"/>
      <c r="FA2" s="145" t="n"/>
      <c r="FB2" s="145" t="n"/>
      <c r="FC2" s="145" t="n"/>
      <c r="FD2" s="145" t="n"/>
      <c r="FE2" s="145" t="n"/>
      <c r="FF2" s="145" t="n"/>
      <c r="FG2" s="145" t="n"/>
      <c r="FH2" s="145" t="n"/>
      <c r="FI2" s="145" t="n"/>
      <c r="FJ2" s="145" t="n"/>
      <c r="FK2" s="145" t="n"/>
      <c r="FL2" s="145" t="n"/>
      <c r="FM2" s="145" t="n"/>
      <c r="FN2" s="145" t="n"/>
      <c r="FO2" s="145" t="n"/>
      <c r="FP2" s="145" t="n"/>
      <c r="FQ2" s="145" t="n"/>
      <c r="FR2" s="145" t="n"/>
      <c r="FS2" s="145" t="n"/>
      <c r="FT2" s="145" t="n"/>
      <c r="FU2" s="145" t="n"/>
      <c r="FV2" s="145" t="n"/>
      <c r="FW2" s="145" t="n"/>
      <c r="FX2" s="145" t="n"/>
      <c r="FY2" s="145" t="n"/>
      <c r="FZ2" s="145" t="n"/>
      <c r="GA2" s="145" t="n"/>
      <c r="GB2" s="145" t="n"/>
      <c r="GC2" s="145" t="n"/>
      <c r="GD2" s="145" t="n"/>
      <c r="GE2" s="145" t="n"/>
      <c r="GF2" s="145" t="n"/>
      <c r="GG2" s="145" t="n"/>
      <c r="GH2" s="145" t="n"/>
      <c r="GI2" s="145" t="n"/>
      <c r="GJ2" s="145" t="n"/>
      <c r="GK2" s="145" t="n"/>
      <c r="GL2" s="145" t="n"/>
      <c r="GM2" s="145" t="n"/>
      <c r="GN2" s="145" t="n"/>
      <c r="GO2" s="145" t="n"/>
      <c r="GP2" s="145" t="n"/>
      <c r="GQ2" s="145" t="n"/>
      <c r="GR2" s="145" t="n"/>
      <c r="GS2" s="145" t="n"/>
      <c r="GT2" s="145" t="n"/>
      <c r="GU2" s="145" t="n"/>
      <c r="GV2" s="145" t="n"/>
      <c r="GW2" s="145" t="n"/>
      <c r="GX2" s="145" t="n"/>
      <c r="GY2" s="145" t="n"/>
      <c r="GZ2" s="145" t="n"/>
      <c r="HA2" s="145" t="n"/>
      <c r="HB2" s="145" t="n"/>
      <c r="HC2" s="145" t="n"/>
      <c r="HD2" s="145" t="n"/>
      <c r="HE2" s="145" t="n"/>
      <c r="HF2" s="145" t="n"/>
      <c r="HG2" s="145" t="n"/>
      <c r="HH2" s="145" t="n"/>
      <c r="HI2" s="145" t="n"/>
      <c r="HJ2" s="145" t="n"/>
      <c r="HK2" s="145" t="n"/>
      <c r="HL2" s="145" t="n"/>
      <c r="HM2" s="145" t="n"/>
      <c r="HN2" s="145" t="n"/>
      <c r="HO2" s="145" t="n"/>
      <c r="HP2" s="145" t="n"/>
      <c r="HQ2" s="145" t="n"/>
      <c r="HR2" s="145" t="n"/>
      <c r="HS2" s="145" t="n"/>
      <c r="HT2" s="145" t="n"/>
      <c r="HU2" s="145" t="n"/>
      <c r="HV2" s="145" t="n"/>
      <c r="HW2" s="145" t="n"/>
      <c r="HX2" s="145" t="n"/>
      <c r="HY2" s="145" t="n"/>
      <c r="HZ2" s="145" t="n"/>
      <c r="IA2" s="145" t="n"/>
      <c r="IB2" s="145" t="n"/>
      <c r="IC2" s="145" t="n"/>
      <c r="ID2" s="145" t="n"/>
      <c r="IE2" s="145" t="n"/>
      <c r="IF2" s="145" t="n"/>
      <c r="IG2" s="145" t="n"/>
      <c r="IH2" s="145" t="n"/>
      <c r="II2" s="145" t="n"/>
      <c r="IJ2" s="145" t="n"/>
      <c r="IK2" s="145" t="n"/>
      <c r="IL2" s="145" t="n"/>
      <c r="IM2" s="145" t="n"/>
      <c r="IN2" s="145" t="n"/>
      <c r="IO2" s="145" t="n"/>
      <c r="IP2" s="145" t="n"/>
      <c r="IQ2" s="145" t="n"/>
      <c r="IR2" s="145" t="n"/>
      <c r="IS2" s="145" t="n"/>
      <c r="IT2" s="145" t="n"/>
      <c r="IU2" s="145" t="n"/>
      <c r="IV2" s="145" t="n"/>
      <c r="IW2" s="145" t="n"/>
    </row>
    <row r="3" ht="25" customFormat="1" customHeight="1" s="19">
      <c r="H3" s="19" t="inlineStr">
        <is>
          <t xml:space="preserve">Un colore di riempimento può essere applicato alle celle per indicare le date di inizio e fine, come illustrato di seguito. </t>
        </is>
      </c>
    </row>
    <row r="4" ht="25" customFormat="1" customHeight="1" s="19">
      <c r="B4" s="33" t="inlineStr">
        <is>
          <t>PANORAMICA DEL PROGETTO</t>
        </is>
      </c>
      <c r="C4" s="23" t="n"/>
      <c r="D4" s="23" t="n"/>
      <c r="E4" s="23" t="n"/>
      <c r="F4" s="93" t="inlineStr">
        <is>
          <t>AVVIO DI FASE</t>
        </is>
      </c>
      <c r="G4" s="32" t="inlineStr">
        <is>
          <t>FINE FASE</t>
        </is>
      </c>
      <c r="H4" s="22">
        <f>TEXT($F$5,"MMM-YYYY")</f>
        <v/>
      </c>
      <c r="I4" s="152">
        <f>TEXT(EDATE($F$5,1),"MMM-aaaa")</f>
        <v/>
      </c>
      <c r="J4" s="152">
        <f>TEXT(EDATE($F$5,2),"MMM-aaaa")</f>
        <v/>
      </c>
      <c r="K4" s="152">
        <f>TEXT(EDATE($F$5,3),"MMM-aaaa")</f>
        <v/>
      </c>
      <c r="L4" s="152">
        <f>TEXT(EDATE($F$5,4),"MMM-aaaa")</f>
        <v/>
      </c>
      <c r="M4" s="152">
        <f>TEXT(EDATE($F$5,5),"MMM-aaaa")</f>
        <v/>
      </c>
      <c r="N4" s="152">
        <f>TEXT(EDATE($F$5,6),"MMM-aaaaa")</f>
        <v/>
      </c>
      <c r="O4" s="152">
        <f>TEXT(EDATE($F$5,7),"MMM-aaaa")</f>
        <v/>
      </c>
      <c r="P4" s="152">
        <f>TEXT(EDATE($F$5,8),"MMM-aaaa")</f>
        <v/>
      </c>
      <c r="Q4" s="152">
        <f>TEXT(EDATE($F$5,9),"MMM-aaaa")</f>
        <v/>
      </c>
      <c r="R4" s="152">
        <f>TEXT(EDATE($F$5,10),"MMM-aaaa")</f>
        <v/>
      </c>
      <c r="S4" s="152">
        <f>TEXT(EDATE($F$5,11),"MMM-aaaa")</f>
        <v/>
      </c>
      <c r="T4" s="152">
        <f>TEXT(EDATE($F$5,12),"MMM-aaaa")</f>
        <v/>
      </c>
      <c r="U4" s="152">
        <f>TEXT(EDATE($F$5,13),"MMM-aaaa")</f>
        <v/>
      </c>
      <c r="V4" s="152">
        <f>TEXT(EDATE($F$5,14),"MMM-aaaa")</f>
        <v/>
      </c>
      <c r="W4" s="152">
        <f>TEXT(EDATE($F$5,15),"MMM-aaaa")</f>
        <v/>
      </c>
      <c r="X4" s="152">
        <f>TEXT(EDATE($F$5,16),"MMM-aaaa")</f>
        <v/>
      </c>
      <c r="Y4" s="152">
        <f>TEXT(EDATE($F$5,17),"MMM-aaaa")</f>
        <v/>
      </c>
      <c r="Z4" s="152">
        <f>TEXT(EDATE($F$5,18),"MMM-aaaa")</f>
        <v/>
      </c>
      <c r="AA4" s="152">
        <f>TEXT(EDATE($F$5,19),"MMM-aaaa")</f>
        <v/>
      </c>
      <c r="AB4" s="152">
        <f>TEXT(EDATE($F$5,20),"MMM-aaaa")</f>
        <v/>
      </c>
      <c r="AC4" s="152">
        <f>TEXT(EDATE($F$5,21),"MMM-aaaa")</f>
        <v/>
      </c>
      <c r="AD4" s="152">
        <f>TEXT(EDATE($F$5,22),"MMM-aaaa")</f>
        <v/>
      </c>
      <c r="AE4" s="9" t="n"/>
      <c r="AF4" s="9" t="n"/>
      <c r="AG4" s="9" t="n"/>
      <c r="AH4" s="9" t="n"/>
      <c r="AI4" s="9" t="n"/>
      <c r="AJ4" s="9" t="n"/>
      <c r="AK4" s="9" t="n"/>
      <c r="AL4" s="9" t="n"/>
      <c r="AM4" s="9" t="n"/>
      <c r="AN4" s="9" t="n"/>
      <c r="AO4" s="9" t="n"/>
    </row>
    <row r="5" ht="25" customFormat="1" customHeight="1" s="12">
      <c r="B5" s="26" t="inlineStr">
        <is>
          <t>FASI DEL PROGETTO</t>
        </is>
      </c>
      <c r="C5" s="27" t="n"/>
      <c r="D5" s="27" t="n"/>
      <c r="E5" s="27" t="n"/>
      <c r="F5" s="153" t="n">
        <v>46388</v>
      </c>
      <c r="G5" s="154" t="n"/>
      <c r="H5" s="56" t="n"/>
      <c r="I5" s="56" t="n"/>
      <c r="J5" s="56" t="n"/>
      <c r="K5" s="56" t="n"/>
      <c r="L5" s="34" t="n"/>
      <c r="M5" s="34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" customFormat="1" customHeight="1" s="12">
      <c r="B6" s="30" t="inlineStr">
        <is>
          <t>FASE 1</t>
        </is>
      </c>
      <c r="C6" s="31" t="n"/>
      <c r="D6" s="31" t="n"/>
      <c r="E6" s="31" t="n"/>
      <c r="F6" s="155" t="n"/>
      <c r="G6" s="154" t="n"/>
      <c r="H6" s="35" t="n"/>
      <c r="I6" s="35" t="n"/>
      <c r="J6" s="53" t="n"/>
      <c r="K6" s="53" t="n"/>
      <c r="L6" s="53" t="n"/>
      <c r="M6" s="53" t="n"/>
      <c r="N6" s="34" t="n"/>
      <c r="O6" s="34" t="n"/>
      <c r="P6" s="34" t="n"/>
      <c r="Q6" s="34" t="n"/>
      <c r="R6" s="34" t="n"/>
      <c r="S6" s="34" t="n"/>
      <c r="T6" s="34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" customFormat="1" customHeight="1" s="12">
      <c r="B7" s="28" t="inlineStr">
        <is>
          <t>FASE 2</t>
        </is>
      </c>
      <c r="C7" s="29" t="n"/>
      <c r="D7" s="29" t="n"/>
      <c r="E7" s="29" t="n"/>
      <c r="F7" s="155" t="n"/>
      <c r="G7" s="154" t="n"/>
      <c r="H7" s="35" t="n"/>
      <c r="I7" s="35" t="n"/>
      <c r="J7" s="34" t="n"/>
      <c r="K7" s="54" t="n"/>
      <c r="L7" s="54" t="n"/>
      <c r="M7" s="34" t="n"/>
      <c r="N7" s="34" t="n"/>
      <c r="O7" s="34" t="n"/>
      <c r="P7" s="34" t="n"/>
      <c r="Q7" s="34" t="n"/>
      <c r="R7" s="34" t="n"/>
      <c r="S7" s="34" t="n"/>
      <c r="T7" s="36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" customFormat="1" customHeight="1" s="12">
      <c r="B8" s="30" t="inlineStr">
        <is>
          <t>FASE 3</t>
        </is>
      </c>
      <c r="C8" s="31" t="n"/>
      <c r="D8" s="31" t="n"/>
      <c r="E8" s="31" t="n"/>
      <c r="F8" s="155" t="n"/>
      <c r="G8" s="154" t="n"/>
      <c r="H8" s="35" t="n"/>
      <c r="I8" s="35" t="n"/>
      <c r="J8" s="34" t="n"/>
      <c r="K8" s="34" t="n"/>
      <c r="L8" s="34" t="n"/>
      <c r="M8" s="34" t="n"/>
      <c r="N8" s="55" t="n"/>
      <c r="O8" s="55" t="n"/>
      <c r="P8" s="34" t="n"/>
      <c r="Q8" s="34" t="n"/>
      <c r="R8" s="34" t="n"/>
      <c r="S8" s="34" t="n"/>
      <c r="T8" s="37" t="n"/>
      <c r="U8" s="34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1" t="n"/>
      <c r="AI8" s="11" t="n"/>
      <c r="AJ8" s="11" t="n"/>
      <c r="AK8" s="11" t="n"/>
      <c r="AL8" s="11" t="n"/>
      <c r="AM8" s="11" t="n"/>
      <c r="AN8" s="11" t="n"/>
      <c r="AO8" s="11" t="n"/>
    </row>
    <row r="9" ht="25" customFormat="1" customHeight="1" s="12">
      <c r="B9" s="28" t="inlineStr">
        <is>
          <t>FASE 4</t>
        </is>
      </c>
      <c r="C9" s="29" t="n"/>
      <c r="D9" s="29" t="n"/>
      <c r="E9" s="29" t="n"/>
      <c r="F9" s="155" t="n"/>
      <c r="G9" s="154" t="n"/>
      <c r="H9" s="35" t="n"/>
      <c r="I9" s="35" t="n"/>
      <c r="J9" s="34" t="n"/>
      <c r="K9" s="34" t="n"/>
      <c r="L9" s="34" t="n"/>
      <c r="M9" s="34" t="n"/>
      <c r="N9" s="34" t="n"/>
      <c r="O9" s="34" t="n"/>
      <c r="P9" s="57" t="n"/>
      <c r="Q9" s="57" t="n"/>
      <c r="R9" s="57" t="n"/>
      <c r="S9" s="57" t="n"/>
      <c r="T9" s="58" t="n"/>
      <c r="U9" s="57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3" t="n"/>
      <c r="AI9" s="13" t="n"/>
      <c r="AJ9" s="11" t="n"/>
      <c r="AK9" s="11" t="n"/>
      <c r="AL9" s="11" t="n"/>
      <c r="AM9" s="11" t="n"/>
      <c r="AN9" s="11" t="n"/>
      <c r="AO9" s="11" t="n"/>
    </row>
    <row r="10" ht="25" customFormat="1" customHeight="1" s="12">
      <c r="B10" s="30" t="inlineStr">
        <is>
          <t>FASE 5</t>
        </is>
      </c>
      <c r="C10" s="31" t="n"/>
      <c r="D10" s="31" t="n"/>
      <c r="E10" s="31" t="n"/>
      <c r="F10" s="155" t="n"/>
      <c r="G10" s="154" t="n"/>
      <c r="H10" s="35" t="n"/>
      <c r="I10" s="35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7" t="n"/>
      <c r="U10" s="34" t="n"/>
      <c r="V10" s="52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4" t="n"/>
      <c r="AI10" s="14" t="n"/>
      <c r="AJ10" s="11" t="n"/>
      <c r="AK10" s="11" t="n"/>
      <c r="AL10" s="11" t="n"/>
      <c r="AM10" s="11" t="n"/>
      <c r="AN10" s="11" t="n"/>
      <c r="AO10" s="11" t="n"/>
    </row>
    <row r="11" ht="25" customFormat="1" customHeight="1" s="12">
      <c r="B11" s="28" t="inlineStr">
        <is>
          <t>FASE 6</t>
        </is>
      </c>
      <c r="C11" s="29" t="n"/>
      <c r="D11" s="29" t="n"/>
      <c r="E11" s="29" t="n"/>
      <c r="F11" s="155" t="n"/>
      <c r="G11" s="154" t="n"/>
      <c r="H11" s="35" t="n"/>
      <c r="I11" s="35" t="n"/>
      <c r="J11" s="34" t="n"/>
      <c r="K11" s="34" t="n"/>
      <c r="L11" s="34" t="n"/>
      <c r="M11" s="34" t="n"/>
      <c r="N11" s="34" t="n"/>
      <c r="O11" s="34" t="n"/>
      <c r="P11" s="34" t="n"/>
      <c r="Q11" s="34" t="n"/>
      <c r="R11" s="34" t="n"/>
      <c r="S11" s="34" t="n"/>
      <c r="T11" s="37" t="n"/>
      <c r="U11" s="38" t="n"/>
      <c r="V11" s="38" t="n"/>
      <c r="W11" s="34" t="n"/>
      <c r="X11" s="34" t="n"/>
      <c r="Y11" s="34" t="n"/>
      <c r="Z11" s="34" t="n"/>
      <c r="AA11" s="34" t="n"/>
      <c r="AB11" s="34" t="n"/>
      <c r="AC11" s="34" t="n"/>
      <c r="AD11" s="34" t="n"/>
      <c r="AE11" s="11" t="n"/>
      <c r="AF11" s="11" t="n"/>
      <c r="AG11" s="11" t="n"/>
      <c r="AH11" s="11" t="n"/>
      <c r="AI11" s="11" t="n"/>
      <c r="AJ11" s="11" t="n"/>
      <c r="AK11" s="11" t="n"/>
      <c r="AL11" s="11" t="n"/>
      <c r="AM11" s="11" t="n"/>
      <c r="AN11" s="11" t="n"/>
      <c r="AO11" s="11" t="n"/>
    </row>
    <row r="12" ht="25" customFormat="1" customHeight="1" s="19">
      <c r="B12" s="28" t="inlineStr">
        <is>
          <t>FASE 7</t>
        </is>
      </c>
      <c r="C12" s="29" t="n"/>
      <c r="D12" s="29" t="n"/>
      <c r="E12" s="29" t="n"/>
      <c r="F12" s="156" t="n"/>
      <c r="G12" s="157" t="n">
        <v>47087</v>
      </c>
      <c r="H12" s="35" t="n"/>
      <c r="I12" s="35" t="n"/>
      <c r="J12" s="34" t="n"/>
      <c r="K12" s="34" t="n"/>
      <c r="L12" s="34" t="n"/>
      <c r="M12" s="34" t="n"/>
      <c r="N12" s="34" t="n"/>
      <c r="O12" s="34" t="n"/>
      <c r="P12" s="34" t="n"/>
      <c r="Q12" s="34" t="n"/>
      <c r="R12" s="39" t="n"/>
      <c r="S12" s="39" t="n"/>
      <c r="T12" s="40" t="n"/>
      <c r="U12" s="41" t="n"/>
      <c r="V12" s="41" t="n"/>
      <c r="W12" s="40" t="n"/>
      <c r="X12" s="39" t="n"/>
      <c r="Y12" s="39" t="n"/>
      <c r="Z12" s="39" t="n"/>
      <c r="AA12" s="39" t="n"/>
      <c r="AB12" s="39" t="n"/>
      <c r="AC12" s="39" t="n"/>
      <c r="AD12" s="39" t="n"/>
      <c r="AE12" s="9" t="n"/>
      <c r="AF12" s="9" t="n"/>
      <c r="AG12" s="9" t="n"/>
      <c r="AH12" s="9" t="n"/>
      <c r="AI12" s="9" t="n"/>
      <c r="AJ12" s="9" t="n"/>
      <c r="AK12" s="9" t="n"/>
      <c r="AL12" s="9" t="n"/>
      <c r="AM12" s="9" t="n"/>
      <c r="AN12" s="9" t="n"/>
      <c r="AO12" s="9" t="n"/>
    </row>
    <row r="13" ht="25" customFormat="1" customHeight="1" s="19">
      <c r="H13" s="19" t="inlineStr">
        <is>
          <t xml:space="preserve">Il numero di giorni lavorativi netti è stato calcolato per ogni mese ed è elencato sotto il mese e l'anno rappresentati. Immettere il numero previsto di giorni lavorativi nelle celle corrispondenti per ogni ruolo. </t>
        </is>
      </c>
      <c r="AF13" s="138" t="inlineStr">
        <is>
          <t>Presuppone 8 ore al giorno per una settimana lavorativa di 40 ore.</t>
        </is>
      </c>
    </row>
    <row r="14" ht="25" customFormat="1" customHeight="1" s="8">
      <c r="B14" s="33" t="inlineStr">
        <is>
          <t>REQUISITI DELLE RISORSE</t>
        </is>
      </c>
      <c r="C14" s="23" t="n"/>
      <c r="D14" s="23" t="n"/>
      <c r="E14" s="23" t="n"/>
      <c r="F14" s="23" t="n"/>
      <c r="G14" s="23" t="n"/>
      <c r="H14" s="23" t="n"/>
      <c r="I14" s="23" t="n"/>
      <c r="J14" s="23" t="n"/>
      <c r="K14" s="23" t="n"/>
      <c r="L14" s="23" t="n"/>
      <c r="M14" s="23" t="n"/>
      <c r="N14" s="23" t="n"/>
      <c r="O14" s="23" t="n"/>
      <c r="P14" s="23" t="n"/>
      <c r="Q14" s="23" t="n"/>
      <c r="R14" s="23" t="n"/>
      <c r="S14" s="50" t="n"/>
      <c r="T14" s="50" t="n"/>
      <c r="U14" s="50" t="n"/>
      <c r="V14" s="50" t="n"/>
      <c r="W14" s="50" t="n"/>
      <c r="X14" s="50" t="n"/>
      <c r="Y14" s="50" t="n"/>
      <c r="Z14" s="50" t="n"/>
      <c r="AA14" s="50" t="n"/>
      <c r="AB14" s="50" t="n"/>
      <c r="AC14" s="50" t="n"/>
      <c r="AD14" s="50" t="n"/>
      <c r="AE14" s="50" t="n"/>
      <c r="AF14" s="51" t="n"/>
      <c r="AG14" s="15" t="n"/>
      <c r="AH14" s="15" t="n"/>
      <c r="AI14" s="15" t="n"/>
      <c r="AJ14" s="15" t="n"/>
      <c r="AK14" s="15" t="n"/>
      <c r="AL14" s="15" t="n"/>
      <c r="AM14" s="15" t="n"/>
      <c r="AN14" s="15" t="n"/>
      <c r="AO14" s="15" t="n"/>
    </row>
    <row r="15" ht="19" customFormat="1" customHeight="1" s="4">
      <c r="B15" s="42" t="n"/>
      <c r="C15" s="42" t="n"/>
      <c r="D15" s="44" t="n"/>
      <c r="E15" s="44" t="n"/>
      <c r="F15" s="100" t="inlineStr">
        <is>
          <t>RICHIESTO</t>
        </is>
      </c>
      <c r="G15" s="95" t="inlineStr">
        <is>
          <t>PROIETTATA</t>
        </is>
      </c>
      <c r="H15" s="48">
        <f>TEXT($F$5,"MMM-YYYY")</f>
        <v/>
      </c>
      <c r="I15" s="158">
        <f>TEXT(EDATE($F$5,1),"MMM-aaaa")</f>
        <v/>
      </c>
      <c r="J15" s="159">
        <f>TEXT(EDATE($F$5,2),"MMM-aaaa")</f>
        <v/>
      </c>
      <c r="K15" s="159">
        <f>TEXT(EDATE($F$5,3),"MMM-aaaa")</f>
        <v/>
      </c>
      <c r="L15" s="159">
        <f>TEXT(EDATE($F$5,4),"MMM-aaaa")</f>
        <v/>
      </c>
      <c r="M15" s="159">
        <f>TEXT(EDATE($F$5,5),"MMM-aaaa")</f>
        <v/>
      </c>
      <c r="N15" s="159">
        <f>TEXT(EDATE($F$5,6),"MMM-aaaaa")</f>
        <v/>
      </c>
      <c r="O15" s="159">
        <f>TEXT(EDATE($F$5,7),"MMM-aaaa")</f>
        <v/>
      </c>
      <c r="P15" s="159">
        <f>TEXT(EDATE($F$5,8),"MMM-aaaa")</f>
        <v/>
      </c>
      <c r="Q15" s="159">
        <f>TEXT(EDATE($F$5,9),"MMM-aaaa")</f>
        <v/>
      </c>
      <c r="R15" s="159">
        <f>TEXT(EDATE($F$5,10),"MMM-aaaa")</f>
        <v/>
      </c>
      <c r="S15" s="159">
        <f>TEXT(EDATE($F$5,11),"MMM-aaaa")</f>
        <v/>
      </c>
      <c r="T15" s="159">
        <f>TEXT(EDATE($F$5,12),"MMM-aaaa")</f>
        <v/>
      </c>
      <c r="U15" s="159">
        <f>TEXT(EDATE($F$5,13),"MMM-aaaa")</f>
        <v/>
      </c>
      <c r="V15" s="159">
        <f>TEXT(EDATE($F$5,14),"MMM-aaaa")</f>
        <v/>
      </c>
      <c r="W15" s="159">
        <f>TEXT(EDATE($F$5,15),"MMM-aaaa")</f>
        <v/>
      </c>
      <c r="X15" s="159">
        <f>TEXT(EDATE($F$5,16),"MMM-aaaa")</f>
        <v/>
      </c>
      <c r="Y15" s="159">
        <f>TEXT(EDATE($F$5,17),"MMM-aaaa")</f>
        <v/>
      </c>
      <c r="Z15" s="159">
        <f>TEXT(EDATE($F$5,18),"MMM-aaaa")</f>
        <v/>
      </c>
      <c r="AA15" s="159">
        <f>TEXT(EDATE($F$5,19),"MMM-aaaa")</f>
        <v/>
      </c>
      <c r="AB15" s="159">
        <f>TEXT(EDATE($F$5,20),"MMM-aaaa")</f>
        <v/>
      </c>
      <c r="AC15" s="159">
        <f>TEXT(EDATE($F$5,21),"MMM-aaaa")</f>
        <v/>
      </c>
      <c r="AD15" s="160">
        <f>TEXT(EDATE($F$5,22),"MMM-aaaa")</f>
        <v/>
      </c>
      <c r="AE15" s="68" t="inlineStr">
        <is>
          <t>TOTALE</t>
        </is>
      </c>
      <c r="AF15" s="66" t="inlineStr">
        <is>
          <t>COSTO TOTALE</t>
        </is>
      </c>
      <c r="AG15" s="5" t="n"/>
      <c r="AH15" s="5" t="n"/>
      <c r="AI15" s="5" t="n"/>
      <c r="AJ15" s="5" t="n"/>
      <c r="AK15" s="5" t="n"/>
      <c r="AL15" s="5" t="n"/>
      <c r="AM15" s="5" t="n"/>
      <c r="AN15" s="5" t="n"/>
      <c r="AO15" s="5" t="n"/>
    </row>
    <row r="16" ht="25" customFormat="1" customHeight="1" s="8">
      <c r="B16" s="43" t="inlineStr">
        <is>
          <t>AREA ORGANIZZATIVA</t>
        </is>
      </c>
      <c r="C16" s="43" t="inlineStr">
        <is>
          <t>RUOLO</t>
        </is>
      </c>
      <c r="D16" s="45" t="inlineStr">
        <is>
          <t>Qty</t>
        </is>
      </c>
      <c r="E16" s="45" t="inlineStr">
        <is>
          <t>TASSO DI RETRIBUZIONE</t>
        </is>
      </c>
      <c r="F16" s="101" t="inlineStr">
        <is>
          <t>DATA DI INIZIO</t>
        </is>
      </c>
      <c r="G16" s="96" t="inlineStr">
        <is>
          <t>DATA DI FINE</t>
        </is>
      </c>
      <c r="H16" s="49">
        <f>NETWORKDAYS($F$5,EOMONTH($F$5,0),)</f>
        <v/>
      </c>
      <c r="I16" s="161">
        <f>NETWORKDAYS(EDATE($F$5,1),EOMONTH(EDATE($F$5,1),0),)</f>
        <v/>
      </c>
      <c r="J16" s="162">
        <f>NETWORKDAYS(EDATE($F$5,2),EOMONTH(EDATE($F$5,2),0),)</f>
        <v/>
      </c>
      <c r="K16" s="162">
        <f>NETWORKDAYS(EDATE($F$5,3),EOMONTH(EDATE($F$5,3),0),)</f>
        <v/>
      </c>
      <c r="L16" s="162">
        <f>NETWORKDAYS(EDATE($F$5,4),EOMONTH(EDATE($F$5,4),0),)</f>
        <v/>
      </c>
      <c r="M16" s="162">
        <f>NETWORKDAYS(EDATE($F$5,5),EOMONTH(EDATE($F$5,5),0),)</f>
        <v/>
      </c>
      <c r="N16" s="162">
        <f>NETWORKDAYS(EDATE($F$5,6),EOMONTH(EDATE($F$5,6),0),)</f>
        <v/>
      </c>
      <c r="O16" s="162">
        <f>NETWORKDAYS(EDATE($F$5,7),EOMONTH(EDATE($F$5,7),0),)</f>
        <v/>
      </c>
      <c r="P16" s="162">
        <f>NETWORKDAYS(EDATE($F$5,8),EOMONTH(EDATE($F$5,8),0),)</f>
        <v/>
      </c>
      <c r="Q16" s="162">
        <f>NETWORKDAYS(EDATE($F$5,9),EOMONTH(EDATE($F$5,9),0),)</f>
        <v/>
      </c>
      <c r="R16" s="162">
        <f>NETWORKDAYS(EDATE($F$5,10),EOMONTH(EDATE($F$5,10),0),)</f>
        <v/>
      </c>
      <c r="S16" s="162">
        <f>NETWORKDAYS(EDATE($F$5,11),EOMONTH(EDATE($F$5,11),0),)</f>
        <v/>
      </c>
      <c r="T16" s="162">
        <f>NETWORKDAYS(EDATE($F$5,12),EOMONTH(EDATE($F$5,12),0),)</f>
        <v/>
      </c>
      <c r="U16" s="162">
        <f>NETWORKDAYS(EDATE($F$5,13),EOMONTH(EDATE($F$5,13),0),)</f>
        <v/>
      </c>
      <c r="V16" s="162">
        <f>NETWORKDAYS(EDATE($F$5,14),EOMONTH(EDATE($F$5,14),0),)</f>
        <v/>
      </c>
      <c r="W16" s="162">
        <f>NETWORKDAYS(EDATE($F$5,15),EOMONTH(EDATE($F$5,15),0),)</f>
        <v/>
      </c>
      <c r="X16" s="162">
        <f>NETWORKDAYS(EDATE($F$5,16),EOMONTH(EDATE($F$5,16),0),)</f>
        <v/>
      </c>
      <c r="Y16" s="162">
        <f>NETWORKDAYS(EDATE($F$5,17),EOMONTH(EDATE($F$5,17),0),)</f>
        <v/>
      </c>
      <c r="Z16" s="162">
        <f>NETWORKDAYS(EDATE($F$5,18),EOMONTH(EDATE($F$5,18),0),)</f>
        <v/>
      </c>
      <c r="AA16" s="162">
        <f>NETWORKDAYS(EDATE($F$5,19),EOMONTH(EDATE($F$5,19),0),)</f>
        <v/>
      </c>
      <c r="AB16" s="162">
        <f>NETWORKDAYS(EDATE($F$5,20),EOMONTH(EDATE($F$5,20),0),)</f>
        <v/>
      </c>
      <c r="AC16" s="162">
        <f>NETWORKDAYS(EDATE($F$5,21),EOMONTH(EDATE($F$5,21),0),)</f>
        <v/>
      </c>
      <c r="AD16" s="163">
        <f>NETWORKDAYS(EDATE($F$5,22),EOMONTH(EDATE($F$5,22),0),)</f>
        <v/>
      </c>
      <c r="AE16" s="69" t="inlineStr">
        <is>
          <t>ORARIO</t>
        </is>
      </c>
      <c r="AF16" s="67" t="inlineStr">
        <is>
          <t>ALLOCATO</t>
        </is>
      </c>
      <c r="AG16" s="16" t="n"/>
      <c r="AH16" s="16" t="n"/>
      <c r="AI16" s="16" t="n"/>
      <c r="AJ16" s="16" t="n"/>
      <c r="AK16" s="16" t="n"/>
      <c r="AL16" s="16" t="n"/>
      <c r="AM16" s="16" t="n"/>
      <c r="AN16" s="16" t="n"/>
      <c r="AO16" s="16" t="n"/>
    </row>
    <row r="17" ht="25" customFormat="1" customHeight="1" s="12">
      <c r="B17" s="71" t="inlineStr">
        <is>
          <t>Dipartimento 1</t>
        </is>
      </c>
      <c r="C17" s="71" t="inlineStr">
        <is>
          <t>Ruolo 1</t>
        </is>
      </c>
      <c r="D17" s="72" t="n">
        <v>5</v>
      </c>
      <c r="E17" s="164" t="n">
        <v>45</v>
      </c>
      <c r="F17" s="165" t="n">
        <v>46388</v>
      </c>
      <c r="G17" s="166" t="n">
        <v>46507</v>
      </c>
      <c r="H17" s="84" t="n">
        <v>21</v>
      </c>
      <c r="I17" s="84" t="n">
        <v>20</v>
      </c>
      <c r="J17" s="84" t="n">
        <v>23</v>
      </c>
      <c r="K17" s="84" t="n">
        <v>21</v>
      </c>
      <c r="L17" s="84" t="n"/>
      <c r="M17" s="84" t="n"/>
      <c r="N17" s="84" t="n"/>
      <c r="O17" s="84" t="n"/>
      <c r="P17" s="84" t="n"/>
      <c r="Q17" s="84" t="n"/>
      <c r="R17" s="84" t="n"/>
      <c r="S17" s="84" t="n"/>
      <c r="T17" s="84" t="n"/>
      <c r="U17" s="84" t="n"/>
      <c r="V17" s="84" t="n"/>
      <c r="W17" s="84" t="n"/>
      <c r="X17" s="84" t="n"/>
      <c r="Y17" s="84" t="n"/>
      <c r="Z17" s="84" t="n"/>
      <c r="AA17" s="84" t="n"/>
      <c r="AB17" s="84" t="n"/>
      <c r="AC17" s="84" t="n"/>
      <c r="AD17" s="85" t="n"/>
      <c r="AE17" s="90">
        <f>SUM(H17:AD17)*8</f>
        <v/>
      </c>
      <c r="AF17" s="167">
        <f>AE17*E17*D17</f>
        <v/>
      </c>
      <c r="AG17" s="17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" customFormat="1" customHeight="1" s="12">
      <c r="B18" s="74" t="inlineStr">
        <is>
          <t>Dipartimento 1</t>
        </is>
      </c>
      <c r="C18" s="74" t="inlineStr">
        <is>
          <t>Ruolo 2</t>
        </is>
      </c>
      <c r="D18" s="75" t="n">
        <v>3</v>
      </c>
      <c r="E18" s="168" t="n">
        <v>30</v>
      </c>
      <c r="F18" s="169" t="n">
        <v>46508</v>
      </c>
      <c r="G18" s="170" t="n">
        <v>46675</v>
      </c>
      <c r="H18" s="86" t="n"/>
      <c r="I18" s="86" t="n"/>
      <c r="J18" s="86" t="n"/>
      <c r="K18" s="86" t="n"/>
      <c r="L18" s="86" t="n">
        <v>22</v>
      </c>
      <c r="M18" s="86" t="n">
        <v>22</v>
      </c>
      <c r="N18" s="86" t="n">
        <v>21</v>
      </c>
      <c r="O18" s="86" t="n">
        <v>23</v>
      </c>
      <c r="P18" s="86" t="n">
        <v>22</v>
      </c>
      <c r="Q18" s="86" t="n">
        <v>10</v>
      </c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7">
        <f>AE18*E18*D18</f>
        <v/>
      </c>
      <c r="AG18" s="18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" customFormat="1" customHeight="1" s="12">
      <c r="B19" s="74" t="inlineStr">
        <is>
          <t>Dipartimento 2</t>
        </is>
      </c>
      <c r="C19" s="74" t="inlineStr">
        <is>
          <t>Ruolo 1</t>
        </is>
      </c>
      <c r="D19" s="75" t="n"/>
      <c r="E19" s="168" t="n"/>
      <c r="F19" s="171" t="n"/>
      <c r="G19" s="172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7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" customFormat="1" customHeight="1" s="12">
      <c r="B20" s="74" t="inlineStr">
        <is>
          <t>Dipartimento 2</t>
        </is>
      </c>
      <c r="C20" s="74" t="inlineStr">
        <is>
          <t>Ruolo 2</t>
        </is>
      </c>
      <c r="D20" s="75" t="n"/>
      <c r="E20" s="168" t="n"/>
      <c r="F20" s="171" t="n"/>
      <c r="G20" s="172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7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" customFormat="1" customHeight="1" s="12">
      <c r="B21" s="74" t="inlineStr">
        <is>
          <t>Dipartimento 2</t>
        </is>
      </c>
      <c r="C21" s="74" t="inlineStr">
        <is>
          <t>Ruolo 3</t>
        </is>
      </c>
      <c r="D21" s="75" t="n"/>
      <c r="E21" s="168" t="n"/>
      <c r="F21" s="171" t="n"/>
      <c r="G21" s="172" t="n"/>
      <c r="H21" s="86" t="n"/>
      <c r="I21" s="86" t="n"/>
      <c r="J21" s="86" t="n"/>
      <c r="K21" s="86" t="n"/>
      <c r="L21" s="86" t="n"/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7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" customFormat="1" customHeight="1" s="12">
      <c r="B22" s="74" t="inlineStr">
        <is>
          <t>Dipartimento 3</t>
        </is>
      </c>
      <c r="C22" s="74" t="inlineStr">
        <is>
          <t>Ruolo 1</t>
        </is>
      </c>
      <c r="D22" s="75" t="n">
        <v>4</v>
      </c>
      <c r="E22" s="168" t="n">
        <v>25</v>
      </c>
      <c r="F22" s="169" t="n">
        <v>46508</v>
      </c>
      <c r="G22" s="170" t="n">
        <v>46538</v>
      </c>
      <c r="H22" s="86" t="n"/>
      <c r="I22" s="86" t="n"/>
      <c r="J22" s="86" t="n"/>
      <c r="K22" s="86" t="n"/>
      <c r="L22" s="86" t="n">
        <v>22</v>
      </c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7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" customFormat="1" customHeight="1" s="12">
      <c r="B23" s="74" t="n"/>
      <c r="C23" s="74" t="n"/>
      <c r="D23" s="75" t="n"/>
      <c r="E23" s="168" t="n"/>
      <c r="F23" s="171" t="n"/>
      <c r="G23" s="172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7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" customFormat="1" customHeight="1" s="12">
      <c r="B24" s="74" t="n"/>
      <c r="C24" s="74" t="n"/>
      <c r="D24" s="75" t="n"/>
      <c r="E24" s="168" t="n"/>
      <c r="F24" s="171" t="n"/>
      <c r="G24" s="172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7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" customFormat="1" customHeight="1" s="12">
      <c r="B25" s="74" t="n"/>
      <c r="C25" s="74" t="n"/>
      <c r="D25" s="75" t="n"/>
      <c r="E25" s="168" t="n"/>
      <c r="F25" s="171" t="n"/>
      <c r="G25" s="172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7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" customFormat="1" customHeight="1" s="12">
      <c r="B26" s="74" t="n"/>
      <c r="C26" s="74" t="n"/>
      <c r="D26" s="75" t="n"/>
      <c r="E26" s="168" t="n"/>
      <c r="F26" s="171" t="n"/>
      <c r="G26" s="172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7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" customFormat="1" customHeight="1" s="12">
      <c r="B27" s="74" t="n"/>
      <c r="C27" s="74" t="n"/>
      <c r="D27" s="75" t="n"/>
      <c r="E27" s="168" t="n"/>
      <c r="F27" s="171" t="n"/>
      <c r="G27" s="172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7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" customFormat="1" customHeight="1" s="12">
      <c r="B28" s="74" t="n"/>
      <c r="C28" s="74" t="n"/>
      <c r="D28" s="75" t="n"/>
      <c r="E28" s="168" t="n"/>
      <c r="F28" s="171" t="n"/>
      <c r="G28" s="172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7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" customFormat="1" customHeight="1" s="12">
      <c r="B29" s="74" t="n"/>
      <c r="C29" s="74" t="n"/>
      <c r="D29" s="75" t="n"/>
      <c r="E29" s="168" t="n"/>
      <c r="F29" s="171" t="n"/>
      <c r="G29" s="172" t="n"/>
      <c r="H29" s="86" t="n"/>
      <c r="I29" s="86" t="n"/>
      <c r="J29" s="86" t="n"/>
      <c r="K29" s="86" t="n"/>
      <c r="L29" s="86" t="n"/>
      <c r="M29" s="86" t="n"/>
      <c r="N29" s="86" t="n"/>
      <c r="O29" s="86" t="n"/>
      <c r="P29" s="86" t="n"/>
      <c r="Q29" s="86" t="n"/>
      <c r="R29" s="86" t="n"/>
      <c r="S29" s="86" t="n"/>
      <c r="T29" s="86" t="n"/>
      <c r="U29" s="86" t="n"/>
      <c r="V29" s="86" t="n"/>
      <c r="W29" s="86" t="n"/>
      <c r="X29" s="86" t="n"/>
      <c r="Y29" s="86" t="n"/>
      <c r="Z29" s="86" t="n"/>
      <c r="AA29" s="86" t="n"/>
      <c r="AB29" s="86" t="n"/>
      <c r="AC29" s="86" t="n"/>
      <c r="AD29" s="87" t="n"/>
      <c r="AE29" s="90">
        <f>SUM(H29:AD29)*8</f>
        <v/>
      </c>
      <c r="AF29" s="167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25" customFormat="1" customHeight="1" s="12" thickBot="1">
      <c r="B30" s="77" t="n"/>
      <c r="C30" s="77" t="n"/>
      <c r="D30" s="78" t="n"/>
      <c r="E30" s="173" t="n"/>
      <c r="F30" s="174" t="n"/>
      <c r="G30" s="175" t="n"/>
      <c r="H30" s="88" t="n"/>
      <c r="I30" s="88" t="n"/>
      <c r="J30" s="88" t="n"/>
      <c r="K30" s="88" t="n"/>
      <c r="L30" s="88" t="n"/>
      <c r="M30" s="88" t="n"/>
      <c r="N30" s="88" t="n"/>
      <c r="O30" s="88" t="n"/>
      <c r="P30" s="88" t="n"/>
      <c r="Q30" s="88" t="n"/>
      <c r="R30" s="88" t="n"/>
      <c r="S30" s="88" t="n"/>
      <c r="T30" s="88" t="n"/>
      <c r="U30" s="88" t="n"/>
      <c r="V30" s="88" t="n"/>
      <c r="W30" s="88" t="n"/>
      <c r="X30" s="88" t="n"/>
      <c r="Y30" s="88" t="n"/>
      <c r="Z30" s="88" t="n"/>
      <c r="AA30" s="88" t="n"/>
      <c r="AB30" s="88" t="n"/>
      <c r="AC30" s="88" t="n"/>
      <c r="AD30" s="89" t="n"/>
      <c r="AE30" s="90">
        <f>SUM(H30:AD30)*8</f>
        <v/>
      </c>
      <c r="AF30" s="167">
        <f>AE30*E30*D30</f>
        <v/>
      </c>
      <c r="AG30" s="17" t="n"/>
      <c r="AH30" s="17" t="n"/>
      <c r="AI30" s="17" t="n"/>
      <c r="AJ30" s="17" t="n"/>
      <c r="AK30" s="17" t="n"/>
      <c r="AL30" s="17" t="n"/>
      <c r="AM30" s="17" t="n"/>
      <c r="AN30" s="17" t="n"/>
      <c r="AO30" s="17" t="n"/>
    </row>
    <row r="31" ht="30" customFormat="1" customHeight="1" s="19" thickBot="1" thickTop="1">
      <c r="B31" s="59" t="inlineStr">
        <is>
          <t xml:space="preserve"> </t>
        </is>
      </c>
      <c r="C31" s="60" t="n"/>
      <c r="D31" s="60" t="n"/>
      <c r="E31" s="176" t="n"/>
      <c r="F31" s="62" t="n"/>
      <c r="G31" s="63" t="inlineStr">
        <is>
          <t>SUBTOTALE</t>
        </is>
      </c>
      <c r="H31" s="80">
        <f>SUM(H17:H30)</f>
        <v/>
      </c>
      <c r="I31" s="81">
        <f>SUM(I17:I30)</f>
        <v/>
      </c>
      <c r="J31" s="81">
        <f>SUM(J17:J30)</f>
        <v/>
      </c>
      <c r="K31" s="81">
        <f>SUM(K17:K30)</f>
        <v/>
      </c>
      <c r="L31" s="81">
        <f>SUM(L17:L30)</f>
        <v/>
      </c>
      <c r="M31" s="81">
        <f>SUM(M17:M30)</f>
        <v/>
      </c>
      <c r="N31" s="81">
        <f>SUM(N17:N30)</f>
        <v/>
      </c>
      <c r="O31" s="81">
        <f>SUM(O17:O30)</f>
        <v/>
      </c>
      <c r="P31" s="81">
        <f>SUM(P17:P30)</f>
        <v/>
      </c>
      <c r="Q31" s="81">
        <f>SUM(Q17:Q30)</f>
        <v/>
      </c>
      <c r="R31" s="81">
        <f>SUM(R17:R30)</f>
        <v/>
      </c>
      <c r="S31" s="81">
        <f>SUM(S17:S30)</f>
        <v/>
      </c>
      <c r="T31" s="81">
        <f>SUM(T17:T30)</f>
        <v/>
      </c>
      <c r="U31" s="81">
        <f>SUM(U17:U30)</f>
        <v/>
      </c>
      <c r="V31" s="81">
        <f>SUM(V17:V30)</f>
        <v/>
      </c>
      <c r="W31" s="81">
        <f>SUM(W17:W30)</f>
        <v/>
      </c>
      <c r="X31" s="81">
        <f>SUM(X17:X30)</f>
        <v/>
      </c>
      <c r="Y31" s="81">
        <f>SUM(Y17:Y30)</f>
        <v/>
      </c>
      <c r="Z31" s="81">
        <f>SUM(Z17:Z30)</f>
        <v/>
      </c>
      <c r="AA31" s="81">
        <f>SUM(AA17:AA30)</f>
        <v/>
      </c>
      <c r="AB31" s="81">
        <f>SUM(AB17:AB30)</f>
        <v/>
      </c>
      <c r="AC31" s="81">
        <f>SUM(AC17:AC30)</f>
        <v/>
      </c>
      <c r="AD31" s="82">
        <f>SUM(AD17:AD30)</f>
        <v/>
      </c>
      <c r="AE31" s="113">
        <f>SUM(AE17:AE30)</f>
        <v/>
      </c>
      <c r="AF31" s="177">
        <f>SUM(AF17:AF30)</f>
        <v/>
      </c>
      <c r="AG31" s="19" t="n"/>
      <c r="AH31" s="19" t="n"/>
      <c r="AI31" s="19" t="n"/>
      <c r="AJ31" s="19" t="n"/>
      <c r="AK31" s="19" t="n"/>
      <c r="AL31" s="19" t="n"/>
      <c r="AM31" s="19" t="n"/>
      <c r="AN31" s="19" t="n"/>
      <c r="AO31" s="19" t="n"/>
    </row>
    <row r="32" ht="25" customFormat="1" customHeight="1" s="19">
      <c r="H32" s="19" t="inlineStr">
        <is>
          <t xml:space="preserve">Il numero di giorni lavorativi netti è stato calcolato per ogni mese ed è elencato sotto il mese e l'anno rappresentati. Immettere il numero previsto di giorni lavorativi nelle celle corrispondenti per ogni ruolo. </t>
        </is>
      </c>
      <c r="AF32" s="138" t="inlineStr">
        <is>
          <t>Presuppone 8 ore al giorno per una settimana lavorativa di 40 ore.</t>
        </is>
      </c>
    </row>
    <row r="33" ht="25" customFormat="1" customHeight="1" s="8">
      <c r="B33" s="33" t="inlineStr">
        <is>
          <t>ORGANICO / CONSULENTI INCREMENTALI</t>
        </is>
      </c>
      <c r="C33" s="23" t="n"/>
      <c r="D33" s="23" t="n"/>
      <c r="E33" s="23" t="n"/>
      <c r="F33" s="23" t="n"/>
      <c r="G33" s="23" t="n"/>
      <c r="H33" s="23" t="n"/>
      <c r="I33" s="23" t="n"/>
      <c r="J33" s="23" t="n"/>
      <c r="K33" s="23" t="n"/>
      <c r="L33" s="23" t="n"/>
      <c r="M33" s="23" t="n"/>
      <c r="N33" s="23" t="n"/>
      <c r="O33" s="23" t="n"/>
      <c r="P33" s="23" t="n"/>
      <c r="Q33" s="23" t="n"/>
      <c r="R33" s="23" t="n"/>
      <c r="S33" s="50" t="n"/>
      <c r="T33" s="50" t="n"/>
      <c r="U33" s="50" t="n"/>
      <c r="V33" s="50" t="n"/>
      <c r="W33" s="50" t="n"/>
      <c r="X33" s="50" t="n"/>
      <c r="Y33" s="50" t="n"/>
      <c r="Z33" s="50" t="n"/>
      <c r="AA33" s="50" t="n"/>
      <c r="AB33" s="50" t="n"/>
      <c r="AC33" s="50" t="n"/>
      <c r="AD33" s="50" t="n"/>
      <c r="AE33" s="50" t="n"/>
      <c r="AF33" s="51" t="n"/>
      <c r="AG33" s="15" t="n"/>
      <c r="AH33" s="15" t="n"/>
      <c r="AI33" s="15" t="n"/>
      <c r="AJ33" s="15" t="n"/>
      <c r="AK33" s="15" t="n"/>
      <c r="AL33" s="15" t="n"/>
      <c r="AM33" s="15" t="n"/>
      <c r="AN33" s="15" t="n"/>
      <c r="AO33" s="15" t="n"/>
    </row>
    <row r="34" ht="19" customFormat="1" customHeight="1" s="4">
      <c r="B34" s="42" t="n"/>
      <c r="C34" s="42" t="n"/>
      <c r="D34" s="44" t="n"/>
      <c r="E34" s="44" t="n"/>
      <c r="F34" s="100" t="inlineStr">
        <is>
          <t>RICHIESTO</t>
        </is>
      </c>
      <c r="G34" s="95" t="inlineStr">
        <is>
          <t>PROIETTATA</t>
        </is>
      </c>
      <c r="H34" s="48">
        <f>TEXT($F$5,"MMM-YYYY")</f>
        <v/>
      </c>
      <c r="I34" s="158">
        <f>TEXT(EDATE($F$5,1),"MMM-aaaa")</f>
        <v/>
      </c>
      <c r="J34" s="159">
        <f>TEXT(EDATE($F$5,2),"MMM-aaaa")</f>
        <v/>
      </c>
      <c r="K34" s="159">
        <f>TEXT(EDATE($F$5,3),"MMM-aaaa")</f>
        <v/>
      </c>
      <c r="L34" s="159">
        <f>TEXT(EDATE($F$5,4),"MMM-aaaa")</f>
        <v/>
      </c>
      <c r="M34" s="159">
        <f>TEXT(EDATE($F$5,5),"MMM-aaaa")</f>
        <v/>
      </c>
      <c r="N34" s="159">
        <f>TEXT(EDATE($F$5,6),"MMM-aaaaa")</f>
        <v/>
      </c>
      <c r="O34" s="159">
        <f>TEXT(EDATE($F$5,7),"MMM-aaaa")</f>
        <v/>
      </c>
      <c r="P34" s="159">
        <f>TEXT(EDATE($F$5,8),"MMM-aaaa")</f>
        <v/>
      </c>
      <c r="Q34" s="159">
        <f>TEXT(EDATE($F$5,9),"MMM-aaaa")</f>
        <v/>
      </c>
      <c r="R34" s="159">
        <f>TEXT(EDATE($F$5,10),"MMM-aaaa")</f>
        <v/>
      </c>
      <c r="S34" s="159">
        <f>TEXT(EDATE($F$5,11),"MMM-aaaa")</f>
        <v/>
      </c>
      <c r="T34" s="159">
        <f>TEXT(EDATE($F$5,12),"MMM-aaaa")</f>
        <v/>
      </c>
      <c r="U34" s="159">
        <f>TEXT(EDATE($F$5,13),"MMM-aaaa")</f>
        <v/>
      </c>
      <c r="V34" s="159">
        <f>TEXT(EDATE($F$5,14),"MMM-aaaa")</f>
        <v/>
      </c>
      <c r="W34" s="159">
        <f>TEXT(EDATE($F$5,15),"MMM-aaaa")</f>
        <v/>
      </c>
      <c r="X34" s="159">
        <f>TEXT(EDATE($F$5,16),"MMM-aaaa")</f>
        <v/>
      </c>
      <c r="Y34" s="159">
        <f>TEXT(EDATE($F$5,17),"MMM-aaaa")</f>
        <v/>
      </c>
      <c r="Z34" s="159">
        <f>TEXT(EDATE($F$5,18),"MMM-aaaa")</f>
        <v/>
      </c>
      <c r="AA34" s="159">
        <f>TEXT(EDATE($F$5,19),"MMM-aaaa")</f>
        <v/>
      </c>
      <c r="AB34" s="159">
        <f>TEXT(EDATE($F$5,20),"MMM-aaaa")</f>
        <v/>
      </c>
      <c r="AC34" s="159">
        <f>TEXT(EDATE($F$5,21),"MMM-aaaa")</f>
        <v/>
      </c>
      <c r="AD34" s="160">
        <f>TEXT(EDATE($F$5,22),"MMM-aaaa")</f>
        <v/>
      </c>
      <c r="AE34" s="68" t="inlineStr">
        <is>
          <t>TOTALE</t>
        </is>
      </c>
      <c r="AF34" s="66" t="inlineStr">
        <is>
          <t>COSTO TOTALE</t>
        </is>
      </c>
      <c r="AG34" s="5" t="n"/>
      <c r="AH34" s="5" t="n"/>
      <c r="AI34" s="5" t="n"/>
      <c r="AJ34" s="5" t="n"/>
      <c r="AK34" s="5" t="n"/>
      <c r="AL34" s="5" t="n"/>
      <c r="AM34" s="5" t="n"/>
      <c r="AN34" s="5" t="n"/>
      <c r="AO34" s="5" t="n"/>
    </row>
    <row r="35" ht="25" customFormat="1" customHeight="1" s="8">
      <c r="B35" s="43" t="inlineStr">
        <is>
          <t>AREA ORGANIZZATIVA</t>
        </is>
      </c>
      <c r="C35" s="43" t="inlineStr">
        <is>
          <t>RUOLO</t>
        </is>
      </c>
      <c r="D35" s="45" t="inlineStr">
        <is>
          <t>Qty</t>
        </is>
      </c>
      <c r="E35" s="45" t="inlineStr">
        <is>
          <t>TASSO DI RETRIBUZIONE</t>
        </is>
      </c>
      <c r="F35" s="101" t="inlineStr">
        <is>
          <t>DATA DI INIZIO</t>
        </is>
      </c>
      <c r="G35" s="96" t="inlineStr">
        <is>
          <t>DATA DI FINE</t>
        </is>
      </c>
      <c r="H35" s="49">
        <f>NETWORKDAYS($F$5,EOMONTH($F$5,0),)</f>
        <v/>
      </c>
      <c r="I35" s="161">
        <f>NETWORKDAYS(EDATE($F$5,1),EOMONTH(EDATE($F$5,1),0),)</f>
        <v/>
      </c>
      <c r="J35" s="162">
        <f>NETWORKDAYS(EDATE($F$5,2),EOMONTH(EDATE($F$5,2),0),)</f>
        <v/>
      </c>
      <c r="K35" s="162">
        <f>NETWORKDAYS(EDATE($F$5,3),EOMONTH(EDATE($F$5,3),0),)</f>
        <v/>
      </c>
      <c r="L35" s="162">
        <f>NETWORKDAYS(EDATE($F$5,4),EOMONTH(EDATE($F$5,4),0),)</f>
        <v/>
      </c>
      <c r="M35" s="162">
        <f>NETWORKDAYS(EDATE($F$5,5),EOMONTH(EDATE($F$5,5),0),)</f>
        <v/>
      </c>
      <c r="N35" s="162">
        <f>NETWORKDAYS(EDATE($F$5,6),EOMONTH(EDATE($F$5,6),0),)</f>
        <v/>
      </c>
      <c r="O35" s="162">
        <f>NETWORKDAYS(EDATE($F$5,7),EOMONTH(EDATE($F$5,7),0),)</f>
        <v/>
      </c>
      <c r="P35" s="162">
        <f>NETWORKDAYS(EDATE($F$5,8),EOMONTH(EDATE($F$5,8),0),)</f>
        <v/>
      </c>
      <c r="Q35" s="162">
        <f>NETWORKDAYS(EDATE($F$5,9),EOMONTH(EDATE($F$5,9),0),)</f>
        <v/>
      </c>
      <c r="R35" s="162">
        <f>NETWORKDAYS(EDATE($F$5,10),EOMONTH(EDATE($F$5,10),0),)</f>
        <v/>
      </c>
      <c r="S35" s="162">
        <f>NETWORKDAYS(EDATE($F$5,11),EOMONTH(EDATE($F$5,11),0),)</f>
        <v/>
      </c>
      <c r="T35" s="162">
        <f>NETWORKDAYS(EDATE($F$5,12),EOMONTH(EDATE($F$5,12),0),)</f>
        <v/>
      </c>
      <c r="U35" s="162">
        <f>NETWORKDAYS(EDATE($F$5,13),EOMONTH(EDATE($F$5,13),0),)</f>
        <v/>
      </c>
      <c r="V35" s="162">
        <f>NETWORKDAYS(EDATE($F$5,14),EOMONTH(EDATE($F$5,14),0),)</f>
        <v/>
      </c>
      <c r="W35" s="162">
        <f>NETWORKDAYS(EDATE($F$5,15),EOMONTH(EDATE($F$5,15),0),)</f>
        <v/>
      </c>
      <c r="X35" s="162">
        <f>NETWORKDAYS(EDATE($F$5,16),EOMONTH(EDATE($F$5,16),0),)</f>
        <v/>
      </c>
      <c r="Y35" s="162">
        <f>NETWORKDAYS(EDATE($F$5,17),EOMONTH(EDATE($F$5,17),0),)</f>
        <v/>
      </c>
      <c r="Z35" s="162">
        <f>NETWORKDAYS(EDATE($F$5,18),EOMONTH(EDATE($F$5,18),0),)</f>
        <v/>
      </c>
      <c r="AA35" s="162">
        <f>NETWORKDAYS(EDATE($F$5,19),EOMONTH(EDATE($F$5,19),0),)</f>
        <v/>
      </c>
      <c r="AB35" s="162">
        <f>NETWORKDAYS(EDATE($F$5,20),EOMONTH(EDATE($F$5,20),0),)</f>
        <v/>
      </c>
      <c r="AC35" s="162">
        <f>NETWORKDAYS(EDATE($F$5,21),EOMONTH(EDATE($F$5,21),0),)</f>
        <v/>
      </c>
      <c r="AD35" s="163">
        <f>NETWORKDAYS(EDATE($F$5,22),EOMONTH(EDATE($F$5,22),0),)</f>
        <v/>
      </c>
      <c r="AE35" s="69" t="inlineStr">
        <is>
          <t>ORARIO</t>
        </is>
      </c>
      <c r="AF35" s="67" t="inlineStr">
        <is>
          <t>ALLOCATO</t>
        </is>
      </c>
      <c r="AG35" s="16" t="n"/>
      <c r="AH35" s="16" t="n"/>
      <c r="AI35" s="16" t="n"/>
      <c r="AJ35" s="16" t="n"/>
      <c r="AK35" s="16" t="n"/>
      <c r="AL35" s="16" t="n"/>
      <c r="AM35" s="16" t="n"/>
      <c r="AN35" s="16" t="n"/>
      <c r="AO35" s="16" t="n"/>
    </row>
    <row r="36" ht="25" customFormat="1" customHeight="1" s="12">
      <c r="B36" s="71" t="inlineStr">
        <is>
          <t>Dipartimento 1</t>
        </is>
      </c>
      <c r="C36" s="71" t="inlineStr">
        <is>
          <t>Ruolo 1</t>
        </is>
      </c>
      <c r="D36" s="72" t="n">
        <v>1</v>
      </c>
      <c r="E36" s="164" t="n">
        <v>50</v>
      </c>
      <c r="F36" s="178" t="n"/>
      <c r="G36" s="179" t="n"/>
      <c r="H36" s="84" t="n">
        <v>21</v>
      </c>
      <c r="I36" s="84" t="n"/>
      <c r="J36" s="84" t="n"/>
      <c r="K36" s="84" t="n"/>
      <c r="L36" s="84" t="n"/>
      <c r="M36" s="84" t="n"/>
      <c r="N36" s="84" t="n"/>
      <c r="O36" s="84" t="n"/>
      <c r="P36" s="84" t="n"/>
      <c r="Q36" s="84" t="n"/>
      <c r="R36" s="84" t="n"/>
      <c r="S36" s="84" t="n"/>
      <c r="T36" s="84" t="n"/>
      <c r="U36" s="84" t="n"/>
      <c r="V36" s="84" t="n"/>
      <c r="W36" s="84" t="n"/>
      <c r="X36" s="84" t="n"/>
      <c r="Y36" s="84" t="n"/>
      <c r="Z36" s="84" t="n"/>
      <c r="AA36" s="84" t="n"/>
      <c r="AB36" s="84" t="n"/>
      <c r="AC36" s="84" t="n"/>
      <c r="AD36" s="85" t="n"/>
      <c r="AE36" s="90">
        <f>SUM(H36:AD36)*8</f>
        <v/>
      </c>
      <c r="AF36" s="167">
        <f>AE36*E36*D36</f>
        <v/>
      </c>
      <c r="AG36" s="17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" customFormat="1" customHeight="1" s="12">
      <c r="B37" s="74" t="n"/>
      <c r="C37" s="74" t="n"/>
      <c r="D37" s="75" t="n"/>
      <c r="E37" s="168" t="n"/>
      <c r="F37" s="171" t="n"/>
      <c r="G37" s="172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7">
        <f>AE37*E37*D37</f>
        <v/>
      </c>
      <c r="AG37" s="18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" customFormat="1" customHeight="1" s="12">
      <c r="B38" s="74" t="n"/>
      <c r="C38" s="74" t="n"/>
      <c r="D38" s="75" t="n"/>
      <c r="E38" s="168" t="n"/>
      <c r="F38" s="171" t="n"/>
      <c r="G38" s="172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7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" customFormat="1" customHeight="1" s="12">
      <c r="B39" s="74" t="n"/>
      <c r="C39" s="74" t="n"/>
      <c r="D39" s="75" t="n"/>
      <c r="E39" s="168" t="n"/>
      <c r="F39" s="171" t="n"/>
      <c r="G39" s="172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7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" customFormat="1" customHeight="1" s="12">
      <c r="B40" s="74" t="n"/>
      <c r="C40" s="74" t="n"/>
      <c r="D40" s="75" t="n"/>
      <c r="E40" s="168" t="n"/>
      <c r="F40" s="171" t="n"/>
      <c r="G40" s="172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7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" customFormat="1" customHeight="1" s="12">
      <c r="B41" s="74" t="n"/>
      <c r="C41" s="74" t="n"/>
      <c r="D41" s="75" t="n"/>
      <c r="E41" s="168" t="n"/>
      <c r="F41" s="171" t="n"/>
      <c r="G41" s="172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7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" customFormat="1" customHeight="1" s="12">
      <c r="B42" s="74" t="n"/>
      <c r="C42" s="74" t="n"/>
      <c r="D42" s="75" t="n"/>
      <c r="E42" s="168" t="n"/>
      <c r="F42" s="171" t="n"/>
      <c r="G42" s="172" t="n"/>
      <c r="H42" s="86" t="n"/>
      <c r="I42" s="86" t="n"/>
      <c r="J42" s="86" t="n"/>
      <c r="K42" s="86" t="n"/>
      <c r="L42" s="86" t="n"/>
      <c r="M42" s="86" t="n"/>
      <c r="N42" s="86" t="n"/>
      <c r="O42" s="86" t="n"/>
      <c r="P42" s="86" t="n"/>
      <c r="Q42" s="86" t="n"/>
      <c r="R42" s="86" t="n"/>
      <c r="S42" s="86" t="n"/>
      <c r="T42" s="86" t="n"/>
      <c r="U42" s="86" t="n"/>
      <c r="V42" s="86" t="n"/>
      <c r="W42" s="86" t="n"/>
      <c r="X42" s="86" t="n"/>
      <c r="Y42" s="86" t="n"/>
      <c r="Z42" s="86" t="n"/>
      <c r="AA42" s="86" t="n"/>
      <c r="AB42" s="86" t="n"/>
      <c r="AC42" s="86" t="n"/>
      <c r="AD42" s="87" t="n"/>
      <c r="AE42" s="90">
        <f>SUM(H42:AD42)*8</f>
        <v/>
      </c>
      <c r="AF42" s="167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25" customFormat="1" customHeight="1" s="12" thickBot="1">
      <c r="B43" s="77" t="n"/>
      <c r="C43" s="77" t="n"/>
      <c r="D43" s="78" t="n"/>
      <c r="E43" s="173" t="n"/>
      <c r="F43" s="174" t="n"/>
      <c r="G43" s="175" t="n"/>
      <c r="H43" s="88" t="n"/>
      <c r="I43" s="88" t="n"/>
      <c r="J43" s="88" t="n"/>
      <c r="K43" s="88" t="n"/>
      <c r="L43" s="88" t="n"/>
      <c r="M43" s="88" t="n"/>
      <c r="N43" s="88" t="n"/>
      <c r="O43" s="88" t="n"/>
      <c r="P43" s="88" t="n"/>
      <c r="Q43" s="88" t="n"/>
      <c r="R43" s="88" t="n"/>
      <c r="S43" s="88" t="n"/>
      <c r="T43" s="88" t="n"/>
      <c r="U43" s="88" t="n"/>
      <c r="V43" s="88" t="n"/>
      <c r="W43" s="88" t="n"/>
      <c r="X43" s="88" t="n"/>
      <c r="Y43" s="88" t="n"/>
      <c r="Z43" s="88" t="n"/>
      <c r="AA43" s="88" t="n"/>
      <c r="AB43" s="88" t="n"/>
      <c r="AC43" s="88" t="n"/>
      <c r="AD43" s="89" t="n"/>
      <c r="AE43" s="90">
        <f>SUM(H43:AD43)*8</f>
        <v/>
      </c>
      <c r="AF43" s="167">
        <f>AE43*E43*D43</f>
        <v/>
      </c>
      <c r="AG43" s="17" t="n"/>
      <c r="AH43" s="17" t="n"/>
      <c r="AI43" s="17" t="n"/>
      <c r="AJ43" s="17" t="n"/>
      <c r="AK43" s="17" t="n"/>
      <c r="AL43" s="17" t="n"/>
      <c r="AM43" s="17" t="n"/>
      <c r="AN43" s="17" t="n"/>
      <c r="AO43" s="17" t="n"/>
    </row>
    <row r="44" ht="30" customFormat="1" customHeight="1" s="19" thickBot="1" thickTop="1">
      <c r="B44" s="59" t="inlineStr">
        <is>
          <t xml:space="preserve"> </t>
        </is>
      </c>
      <c r="C44" s="60" t="n"/>
      <c r="D44" s="60" t="n"/>
      <c r="E44" s="176" t="n"/>
      <c r="F44" s="62" t="n"/>
      <c r="G44" s="63" t="inlineStr">
        <is>
          <t>SUBTOTALE</t>
        </is>
      </c>
      <c r="H44" s="80">
        <f>SUM(H36:H43)</f>
        <v/>
      </c>
      <c r="I44" s="81">
        <f>SUM(I36:I43)</f>
        <v/>
      </c>
      <c r="J44" s="81">
        <f>SUM(J36:J43)</f>
        <v/>
      </c>
      <c r="K44" s="81">
        <f>SUM(K36:K43)</f>
        <v/>
      </c>
      <c r="L44" s="81">
        <f>SUM(L36:L43)</f>
        <v/>
      </c>
      <c r="M44" s="81">
        <f>SUM(M36:M43)</f>
        <v/>
      </c>
      <c r="N44" s="81">
        <f>SUM(N36:N43)</f>
        <v/>
      </c>
      <c r="O44" s="81">
        <f>SUM(O36:O43)</f>
        <v/>
      </c>
      <c r="P44" s="81">
        <f>SUM(P36:P43)</f>
        <v/>
      </c>
      <c r="Q44" s="81">
        <f>SUM(Q36:Q43)</f>
        <v/>
      </c>
      <c r="R44" s="81">
        <f>SUM(R36:R43)</f>
        <v/>
      </c>
      <c r="S44" s="81">
        <f>SUM(S36:S43)</f>
        <v/>
      </c>
      <c r="T44" s="81">
        <f>SUM(T36:T43)</f>
        <v/>
      </c>
      <c r="U44" s="81">
        <f>SUM(U36:U43)</f>
        <v/>
      </c>
      <c r="V44" s="81">
        <f>SUM(V36:V43)</f>
        <v/>
      </c>
      <c r="W44" s="81">
        <f>SUM(W36:W43)</f>
        <v/>
      </c>
      <c r="X44" s="81">
        <f>SUM(X36:X43)</f>
        <v/>
      </c>
      <c r="Y44" s="81">
        <f>SUM(Y36:Y43)</f>
        <v/>
      </c>
      <c r="Z44" s="81">
        <f>SUM(Z36:Z43)</f>
        <v/>
      </c>
      <c r="AA44" s="81">
        <f>SUM(AA36:AA43)</f>
        <v/>
      </c>
      <c r="AB44" s="81">
        <f>SUM(AB36:AB43)</f>
        <v/>
      </c>
      <c r="AC44" s="81">
        <f>SUM(AC36:AC43)</f>
        <v/>
      </c>
      <c r="AD44" s="82">
        <f>SUM(AD36:AD43)</f>
        <v/>
      </c>
      <c r="AE44" s="113">
        <f>SUM(AE36:AE43)</f>
        <v/>
      </c>
      <c r="AF44" s="177">
        <f>SUM(AF36:AF43)</f>
        <v/>
      </c>
      <c r="AG44" s="19" t="n"/>
      <c r="AH44" s="19" t="n"/>
      <c r="AI44" s="19" t="n"/>
      <c r="AJ44" s="19" t="n"/>
      <c r="AK44" s="19" t="n"/>
      <c r="AL44" s="19" t="n"/>
      <c r="AM44" s="19" t="n"/>
      <c r="AN44" s="19" t="n"/>
      <c r="AO44" s="19" t="n"/>
    </row>
    <row r="45" ht="25" customFormat="1" customHeight="1" s="19" thickBot="1">
      <c r="H45" s="70" t="n"/>
      <c r="AE45" s="136" t="inlineStr">
        <is>
          <t>ORE TOTALI</t>
        </is>
      </c>
      <c r="AF45" s="136" t="inlineStr">
        <is>
          <t>COSTO TOTALE</t>
        </is>
      </c>
    </row>
    <row r="46" ht="30" customFormat="1" customHeight="1" s="19" thickBot="1" thickTop="1">
      <c r="E46" s="176" t="n"/>
      <c r="F46" s="62" t="n"/>
      <c r="G46" s="63" t="inlineStr">
        <is>
          <t>TOTALE DEL PERSONALE PREVISTO</t>
        </is>
      </c>
      <c r="H46" s="135">
        <f>(H31+H44)*8</f>
        <v/>
      </c>
      <c r="I46" s="135">
        <f>(I31+I44)*8</f>
        <v/>
      </c>
      <c r="J46" s="135">
        <f>(J31+J44)*8</f>
        <v/>
      </c>
      <c r="K46" s="135">
        <f>(K31+K44)*8</f>
        <v/>
      </c>
      <c r="L46" s="135">
        <f>(L31+L44)*8</f>
        <v/>
      </c>
      <c r="M46" s="135">
        <f>(M31+M44)*8</f>
        <v/>
      </c>
      <c r="N46" s="135">
        <f>(N31+N44)*8</f>
        <v/>
      </c>
      <c r="O46" s="135">
        <f>(O31+O44)*8</f>
        <v/>
      </c>
      <c r="P46" s="135">
        <f>(P31+P44)*8</f>
        <v/>
      </c>
      <c r="Q46" s="135">
        <f>(Q31+Q44)*8</f>
        <v/>
      </c>
      <c r="R46" s="135">
        <f>(R31+R44)*8</f>
        <v/>
      </c>
      <c r="S46" s="135">
        <f>(S31+S44)*8</f>
        <v/>
      </c>
      <c r="T46" s="135">
        <f>(T31+T44)*8</f>
        <v/>
      </c>
      <c r="U46" s="135">
        <f>(U31+U44)*8</f>
        <v/>
      </c>
      <c r="V46" s="135">
        <f>(V31+V44)*8</f>
        <v/>
      </c>
      <c r="W46" s="135">
        <f>(W31+W44)*8</f>
        <v/>
      </c>
      <c r="X46" s="135">
        <f>(X31+X44)*8</f>
        <v/>
      </c>
      <c r="Y46" s="135">
        <f>(Y31+Y44)*8</f>
        <v/>
      </c>
      <c r="Z46" s="135">
        <f>(Z31+Z44)*8</f>
        <v/>
      </c>
      <c r="AA46" s="135">
        <f>(AA31+AA44)*8</f>
        <v/>
      </c>
      <c r="AB46" s="135">
        <f>(AB31+AB44)*8</f>
        <v/>
      </c>
      <c r="AC46" s="135">
        <f>(AC31+AC44)*8</f>
        <v/>
      </c>
      <c r="AD46" s="135">
        <f>(AD31+AD44)*8</f>
        <v/>
      </c>
      <c r="AE46" s="113">
        <f>SUM(AE31,AE44)</f>
        <v/>
      </c>
      <c r="AF46" s="177">
        <f>SUM(AF31,AF44)</f>
        <v/>
      </c>
      <c r="AG46" s="19" t="n"/>
      <c r="AH46" s="19" t="n"/>
      <c r="AI46" s="19" t="n"/>
      <c r="AJ46" s="19" t="n"/>
      <c r="AK46" s="19" t="n"/>
      <c r="AL46" s="19" t="n"/>
      <c r="AM46" s="19" t="n"/>
      <c r="AN46" s="19" t="n"/>
      <c r="AO46" s="19" t="n"/>
    </row>
    <row r="47" ht="25" customFormat="1" customHeight="1" s="19">
      <c r="H47" s="19" t="inlineStr">
        <is>
          <t xml:space="preserve">Immettere l'importo previsto da spendere al mese per ogni voce. </t>
        </is>
      </c>
      <c r="AF47" s="83" t="n"/>
    </row>
    <row r="48" ht="25" customFormat="1" customHeight="1" s="8">
      <c r="B48" s="33" t="inlineStr">
        <is>
          <t>SPESE AGGIUNTIVE</t>
        </is>
      </c>
      <c r="C48" s="23" t="n"/>
      <c r="D48" s="23" t="n"/>
      <c r="E48" s="23" t="n"/>
      <c r="F48" s="23" t="n"/>
      <c r="G48" s="23" t="n"/>
      <c r="H48" s="23" t="n"/>
      <c r="I48" s="23" t="n"/>
      <c r="J48" s="23" t="n"/>
      <c r="K48" s="23" t="n"/>
      <c r="L48" s="23" t="n"/>
      <c r="M48" s="23" t="n"/>
      <c r="N48" s="23" t="n"/>
      <c r="O48" s="23" t="n"/>
      <c r="P48" s="23" t="n"/>
      <c r="Q48" s="23" t="n"/>
      <c r="R48" s="23" t="n"/>
      <c r="S48" s="50" t="n"/>
      <c r="T48" s="50" t="n"/>
      <c r="U48" s="50" t="n"/>
      <c r="V48" s="50" t="n"/>
      <c r="W48" s="50" t="n"/>
      <c r="X48" s="50" t="n"/>
      <c r="Y48" s="50" t="n"/>
      <c r="Z48" s="50" t="n"/>
      <c r="AA48" s="50" t="n"/>
      <c r="AB48" s="50" t="n"/>
      <c r="AC48" s="50" t="n"/>
      <c r="AD48" s="50" t="n"/>
      <c r="AE48" s="51" t="n"/>
      <c r="AF48" s="15" t="n"/>
      <c r="AG48" s="15" t="n"/>
      <c r="AH48" s="15" t="n"/>
      <c r="AI48" s="15" t="n"/>
      <c r="AJ48" s="15" t="n"/>
      <c r="AK48" s="15" t="n"/>
      <c r="AL48" s="15" t="n"/>
      <c r="AM48" s="15" t="n"/>
      <c r="AN48" s="15" t="n"/>
      <c r="AO48" s="15" t="n"/>
    </row>
    <row r="49" ht="25" customFormat="1" customHeight="1" s="8">
      <c r="B49" s="24" t="inlineStr">
        <is>
          <t>DESCRIZIONE</t>
        </is>
      </c>
      <c r="C49" s="25" t="n"/>
      <c r="D49" s="25" t="n"/>
      <c r="E49" s="25" t="n"/>
      <c r="F49" s="132" t="n"/>
      <c r="G49" s="133" t="n"/>
      <c r="H49" s="123">
        <f>TEXT($F$5,"MMM-YYYY")</f>
        <v/>
      </c>
      <c r="I49" s="180">
        <f>TEXT(EDATE($F$5,1),"MMM-aaaa")</f>
        <v/>
      </c>
      <c r="J49" s="181">
        <f>TEXT(EDATE($F$5,2),"MMM-aaaa")</f>
        <v/>
      </c>
      <c r="K49" s="181">
        <f>TEXT(EDATE($F$5,3),"MMM-aaaa")</f>
        <v/>
      </c>
      <c r="L49" s="181">
        <f>TEXT(EDATE($F$5,4),"MMM-aaaa")</f>
        <v/>
      </c>
      <c r="M49" s="181">
        <f>TEXT(EDATE($F$5,5),"MMM-aaaa")</f>
        <v/>
      </c>
      <c r="N49" s="181">
        <f>TEXT(EDATE($F$5,6),"MMM-aaaaa")</f>
        <v/>
      </c>
      <c r="O49" s="181">
        <f>TEXT(EDATE($F$5,7),"MMM-aaaa")</f>
        <v/>
      </c>
      <c r="P49" s="181">
        <f>TEXT(EDATE($F$5,8),"MMM-aaaa")</f>
        <v/>
      </c>
      <c r="Q49" s="181">
        <f>TEXT(EDATE($F$5,9),"MMM-aaaa")</f>
        <v/>
      </c>
      <c r="R49" s="181">
        <f>TEXT(EDATE($F$5,10),"MMM-aaaa")</f>
        <v/>
      </c>
      <c r="S49" s="181">
        <f>TEXT(EDATE($F$5,11),"MMM-aaaa")</f>
        <v/>
      </c>
      <c r="T49" s="181">
        <f>TEXT(EDATE($F$5,12),"MMM-aaaa")</f>
        <v/>
      </c>
      <c r="U49" s="181">
        <f>TEXT(EDATE($F$5,13),"MMM-aaaa")</f>
        <v/>
      </c>
      <c r="V49" s="181">
        <f>TEXT(EDATE($F$5,14),"MMM-aaaa")</f>
        <v/>
      </c>
      <c r="W49" s="181">
        <f>TEXT(EDATE($F$5,15),"MMM-aaaa")</f>
        <v/>
      </c>
      <c r="X49" s="181">
        <f>TEXT(EDATE($F$5,16),"MMM-aaaa")</f>
        <v/>
      </c>
      <c r="Y49" s="181">
        <f>TEXT(EDATE($F$5,17),"MMM-aaaa")</f>
        <v/>
      </c>
      <c r="Z49" s="181">
        <f>TEXT(EDATE($F$5,18),"MMM-aaaa")</f>
        <v/>
      </c>
      <c r="AA49" s="181">
        <f>TEXT(EDATE($F$5,19),"MMM-aaaa")</f>
        <v/>
      </c>
      <c r="AB49" s="181">
        <f>TEXT(EDATE($F$5,20),"MMM-aaaa")</f>
        <v/>
      </c>
      <c r="AC49" s="181">
        <f>TEXT(EDATE($F$5,21),"MMM-aaaa")</f>
        <v/>
      </c>
      <c r="AD49" s="182">
        <f>TEXT(EDATE($F$5,22),"MMM-aaaa")</f>
        <v/>
      </c>
      <c r="AE49" s="108" t="inlineStr">
        <is>
          <t>COSTO TOTALE</t>
        </is>
      </c>
      <c r="AF49" s="16" t="n"/>
      <c r="AG49" s="16" t="n"/>
      <c r="AH49" s="16" t="n"/>
      <c r="AI49" s="16" t="n"/>
      <c r="AJ49" s="16" t="n"/>
      <c r="AK49" s="16" t="n"/>
      <c r="AL49" s="16" t="n"/>
      <c r="AM49" s="16" t="n"/>
      <c r="AN49" s="16" t="n"/>
      <c r="AO49" s="16" t="n"/>
    </row>
    <row r="50" ht="25" customFormat="1" customHeight="1" s="12">
      <c r="B50" s="28" t="inlineStr">
        <is>
          <t>SOFTWARE</t>
        </is>
      </c>
      <c r="C50" s="29" t="n"/>
      <c r="D50" s="29" t="n"/>
      <c r="E50" s="29" t="n"/>
      <c r="F50" s="183" t="n"/>
      <c r="G50" s="172" t="n"/>
      <c r="H50" s="184" t="n">
        <v>18000</v>
      </c>
      <c r="I50" s="185" t="n"/>
      <c r="J50" s="185" t="n"/>
      <c r="K50" s="185" t="n"/>
      <c r="L50" s="185" t="n"/>
      <c r="M50" s="185" t="n"/>
      <c r="N50" s="185" t="n"/>
      <c r="O50" s="185" t="n"/>
      <c r="P50" s="185" t="n"/>
      <c r="Q50" s="185" t="n"/>
      <c r="R50" s="185" t="n"/>
      <c r="S50" s="185" t="n"/>
      <c r="T50" s="185" t="n"/>
      <c r="U50" s="185" t="n"/>
      <c r="V50" s="185" t="n"/>
      <c r="W50" s="185" t="n"/>
      <c r="X50" s="185" t="n"/>
      <c r="Y50" s="185" t="n"/>
      <c r="Z50" s="185" t="n"/>
      <c r="AA50" s="185" t="n"/>
      <c r="AB50" s="185" t="n"/>
      <c r="AC50" s="185" t="n"/>
      <c r="AD50" s="186" t="n"/>
      <c r="AE50" s="187">
        <f>SUM(H50:AD50)</f>
        <v/>
      </c>
      <c r="AF50" s="17" t="n"/>
      <c r="AG50" s="17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" customFormat="1" customHeight="1" s="12">
      <c r="B51" s="28" t="inlineStr">
        <is>
          <t>HARDWARE</t>
        </is>
      </c>
      <c r="C51" s="29" t="n"/>
      <c r="D51" s="29" t="n"/>
      <c r="E51" s="29" t="n"/>
      <c r="F51" s="183" t="n"/>
      <c r="G51" s="172" t="n"/>
      <c r="H51" s="188" t="n">
        <v>26000</v>
      </c>
      <c r="I51" s="189" t="n"/>
      <c r="J51" s="189" t="n"/>
      <c r="K51" s="189" t="n"/>
      <c r="L51" s="189" t="n"/>
      <c r="M51" s="189" t="n"/>
      <c r="N51" s="189" t="n"/>
      <c r="O51" s="189" t="n"/>
      <c r="P51" s="189" t="n"/>
      <c r="Q51" s="189" t="n"/>
      <c r="R51" s="189" t="n"/>
      <c r="S51" s="189" t="n"/>
      <c r="T51" s="189" t="n"/>
      <c r="U51" s="189" t="n"/>
      <c r="V51" s="189" t="n"/>
      <c r="W51" s="189" t="n"/>
      <c r="X51" s="189" t="n"/>
      <c r="Y51" s="189" t="n"/>
      <c r="Z51" s="189" t="n"/>
      <c r="AA51" s="189" t="n"/>
      <c r="AB51" s="189" t="n"/>
      <c r="AC51" s="189" t="n"/>
      <c r="AD51" s="190" t="n"/>
      <c r="AE51" s="191">
        <f>SUM(H51:AD51)</f>
        <v/>
      </c>
      <c r="AF51" s="18" t="n"/>
      <c r="AG51" s="18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" customFormat="1" customHeight="1" s="12">
      <c r="B52" s="28" t="inlineStr">
        <is>
          <t>APPOGGIARE</t>
        </is>
      </c>
      <c r="C52" s="29" t="n"/>
      <c r="D52" s="29" t="n"/>
      <c r="E52" s="29" t="n"/>
      <c r="F52" s="183" t="n"/>
      <c r="G52" s="172" t="n"/>
      <c r="H52" s="188" t="n">
        <v>14500</v>
      </c>
      <c r="I52" s="189" t="n"/>
      <c r="J52" s="189" t="n"/>
      <c r="K52" s="189" t="n"/>
      <c r="L52" s="189" t="n"/>
      <c r="M52" s="189" t="n"/>
      <c r="N52" s="189" t="n"/>
      <c r="O52" s="189" t="n"/>
      <c r="P52" s="189" t="n"/>
      <c r="Q52" s="189" t="n"/>
      <c r="R52" s="189" t="n"/>
      <c r="S52" s="189" t="n"/>
      <c r="T52" s="189" t="n"/>
      <c r="U52" s="189" t="n"/>
      <c r="V52" s="189" t="n"/>
      <c r="W52" s="189" t="n"/>
      <c r="X52" s="189" t="n"/>
      <c r="Y52" s="189" t="n"/>
      <c r="Z52" s="189" t="n"/>
      <c r="AA52" s="189" t="n"/>
      <c r="AB52" s="189" t="n"/>
      <c r="AC52" s="189" t="n"/>
      <c r="AD52" s="190" t="n"/>
      <c r="AE52" s="191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" customFormat="1" customHeight="1" s="12">
      <c r="B53" s="28" t="inlineStr">
        <is>
          <t>ATTREZZATURA</t>
        </is>
      </c>
      <c r="C53" s="29" t="n"/>
      <c r="D53" s="29" t="n"/>
      <c r="E53" s="29" t="n"/>
      <c r="F53" s="183" t="n"/>
      <c r="G53" s="172" t="n"/>
      <c r="H53" s="188" t="n">
        <v>3200</v>
      </c>
      <c r="I53" s="189" t="n"/>
      <c r="J53" s="189" t="n"/>
      <c r="K53" s="189" t="n"/>
      <c r="L53" s="189" t="n"/>
      <c r="M53" s="189" t="n"/>
      <c r="N53" s="189" t="n"/>
      <c r="O53" s="189" t="n"/>
      <c r="P53" s="189" t="n"/>
      <c r="Q53" s="189" t="n"/>
      <c r="R53" s="189" t="n"/>
      <c r="S53" s="189" t="n"/>
      <c r="T53" s="189" t="n"/>
      <c r="U53" s="189" t="n"/>
      <c r="V53" s="189" t="n"/>
      <c r="W53" s="189" t="n"/>
      <c r="X53" s="189" t="n"/>
      <c r="Y53" s="189" t="n"/>
      <c r="Z53" s="189" t="n"/>
      <c r="AA53" s="189" t="n"/>
      <c r="AB53" s="189" t="n"/>
      <c r="AC53" s="189" t="n"/>
      <c r="AD53" s="190" t="n"/>
      <c r="AE53" s="191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" customFormat="1" customHeight="1" s="12">
      <c r="B54" s="28" t="inlineStr">
        <is>
          <t>ALTRO</t>
        </is>
      </c>
      <c r="C54" s="29" t="n"/>
      <c r="D54" s="29" t="n"/>
      <c r="E54" s="29" t="n"/>
      <c r="F54" s="183" t="n"/>
      <c r="G54" s="172" t="n"/>
      <c r="H54" s="188" t="n"/>
      <c r="I54" s="189" t="n"/>
      <c r="J54" s="189" t="n"/>
      <c r="K54" s="189" t="n"/>
      <c r="L54" s="189" t="n"/>
      <c r="M54" s="189" t="n"/>
      <c r="N54" s="189" t="n"/>
      <c r="O54" s="189" t="n"/>
      <c r="P54" s="189" t="n"/>
      <c r="Q54" s="189" t="n"/>
      <c r="R54" s="189" t="n"/>
      <c r="S54" s="189" t="n"/>
      <c r="T54" s="189" t="n"/>
      <c r="U54" s="189" t="n"/>
      <c r="V54" s="189" t="n"/>
      <c r="W54" s="189" t="n">
        <v>2800</v>
      </c>
      <c r="X54" s="189" t="n"/>
      <c r="Y54" s="189" t="n"/>
      <c r="Z54" s="189" t="n"/>
      <c r="AA54" s="189" t="n"/>
      <c r="AB54" s="189" t="n"/>
      <c r="AC54" s="189" t="n"/>
      <c r="AD54" s="190" t="n"/>
      <c r="AE54" s="191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" customFormat="1" customHeight="1" s="12">
      <c r="B55" s="28" t="inlineStr">
        <is>
          <t>ALTRO</t>
        </is>
      </c>
      <c r="C55" s="29" t="n"/>
      <c r="D55" s="29" t="n"/>
      <c r="E55" s="29" t="n"/>
      <c r="F55" s="183" t="n"/>
      <c r="G55" s="172" t="n"/>
      <c r="H55" s="188" t="n"/>
      <c r="I55" s="189" t="n"/>
      <c r="J55" s="189" t="n"/>
      <c r="K55" s="189" t="n"/>
      <c r="L55" s="189" t="n"/>
      <c r="M55" s="189" t="n"/>
      <c r="N55" s="189" t="n"/>
      <c r="O55" s="189" t="n"/>
      <c r="P55" s="189" t="n"/>
      <c r="Q55" s="189" t="n"/>
      <c r="R55" s="189" t="n"/>
      <c r="S55" s="189" t="n"/>
      <c r="T55" s="189" t="n"/>
      <c r="U55" s="189" t="n"/>
      <c r="V55" s="189" t="n"/>
      <c r="W55" s="189" t="n"/>
      <c r="X55" s="189" t="n">
        <v>1100</v>
      </c>
      <c r="Y55" s="189" t="n"/>
      <c r="Z55" s="189" t="n"/>
      <c r="AA55" s="189" t="n"/>
      <c r="AB55" s="189" t="n"/>
      <c r="AC55" s="189" t="n"/>
      <c r="AD55" s="190" t="n"/>
      <c r="AE55" s="191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25" customFormat="1" customHeight="1" s="12" thickBot="1">
      <c r="B56" s="28" t="inlineStr">
        <is>
          <t>ALTRO</t>
        </is>
      </c>
      <c r="C56" s="29" t="n"/>
      <c r="D56" s="29" t="n"/>
      <c r="E56" s="29" t="n"/>
      <c r="F56" s="183" t="n"/>
      <c r="G56" s="172" t="n"/>
      <c r="H56" s="192" t="n"/>
      <c r="I56" s="193" t="n"/>
      <c r="J56" s="193" t="n"/>
      <c r="K56" s="193" t="n"/>
      <c r="L56" s="193" t="n"/>
      <c r="M56" s="193" t="n"/>
      <c r="N56" s="193" t="n"/>
      <c r="O56" s="193" t="n"/>
      <c r="P56" s="193" t="n"/>
      <c r="Q56" s="193" t="n"/>
      <c r="R56" s="193" t="n"/>
      <c r="S56" s="193" t="n"/>
      <c r="T56" s="193" t="n"/>
      <c r="U56" s="193" t="n"/>
      <c r="V56" s="193" t="n"/>
      <c r="W56" s="193" t="n"/>
      <c r="X56" s="193" t="n"/>
      <c r="Y56" s="193" t="n">
        <v>8500</v>
      </c>
      <c r="Z56" s="193" t="n"/>
      <c r="AA56" s="193" t="n"/>
      <c r="AB56" s="193" t="n"/>
      <c r="AC56" s="193" t="n"/>
      <c r="AD56" s="194" t="n"/>
      <c r="AE56" s="195">
        <f>SUM(H56:AD56)</f>
        <v/>
      </c>
      <c r="AF56" s="17" t="n"/>
      <c r="AG56" s="17" t="n"/>
      <c r="AH56" s="17" t="n"/>
      <c r="AI56" s="17" t="n"/>
      <c r="AJ56" s="17" t="n"/>
      <c r="AK56" s="17" t="n"/>
      <c r="AL56" s="17" t="n"/>
      <c r="AM56" s="17" t="n"/>
      <c r="AN56" s="17" t="n"/>
      <c r="AO56" s="17" t="n"/>
    </row>
    <row r="57" ht="30" customFormat="1" customHeight="1" s="19" thickBot="1" thickTop="1">
      <c r="B57" s="127" t="inlineStr">
        <is>
          <t xml:space="preserve"> </t>
        </is>
      </c>
      <c r="C57" s="128" t="n"/>
      <c r="D57" s="128" t="n"/>
      <c r="E57" s="196" t="n"/>
      <c r="F57" s="130" t="n"/>
      <c r="G57" s="131" t="inlineStr">
        <is>
          <t>SUBTOTALE</t>
        </is>
      </c>
      <c r="H57" s="197">
        <f>SUM(H50:H56)</f>
        <v/>
      </c>
      <c r="I57" s="198">
        <f>SUM(I50:I56)</f>
        <v/>
      </c>
      <c r="J57" s="198">
        <f>SUM(J50:J56)</f>
        <v/>
      </c>
      <c r="K57" s="198">
        <f>SUM(K50:K56)</f>
        <v/>
      </c>
      <c r="L57" s="198">
        <f>SUM(L50:L56)</f>
        <v/>
      </c>
      <c r="M57" s="198">
        <f>SUM(M50:M56)</f>
        <v/>
      </c>
      <c r="N57" s="198">
        <f>SUM(N50:N56)</f>
        <v/>
      </c>
      <c r="O57" s="198">
        <f>SUM(O50:O56)</f>
        <v/>
      </c>
      <c r="P57" s="198">
        <f>SUM(P50:P56)</f>
        <v/>
      </c>
      <c r="Q57" s="198">
        <f>SUM(Q50:Q56)</f>
        <v/>
      </c>
      <c r="R57" s="198">
        <f>SUM(R50:R56)</f>
        <v/>
      </c>
      <c r="S57" s="198">
        <f>SUM(S50:S56)</f>
        <v/>
      </c>
      <c r="T57" s="198">
        <f>SUM(T50:T56)</f>
        <v/>
      </c>
      <c r="U57" s="198">
        <f>SUM(U50:U56)</f>
        <v/>
      </c>
      <c r="V57" s="198">
        <f>SUM(V50:V56)</f>
        <v/>
      </c>
      <c r="W57" s="198">
        <f>SUM(W50:W56)</f>
        <v/>
      </c>
      <c r="X57" s="198">
        <f>SUM(X50:X56)</f>
        <v/>
      </c>
      <c r="Y57" s="198">
        <f>SUM(Y50:Y56)</f>
        <v/>
      </c>
      <c r="Z57" s="198">
        <f>SUM(Z50:Z56)</f>
        <v/>
      </c>
      <c r="AA57" s="198">
        <f>SUM(AA50:AA56)</f>
        <v/>
      </c>
      <c r="AB57" s="198">
        <f>SUM(AB50:AB56)</f>
        <v/>
      </c>
      <c r="AC57" s="198">
        <f>SUM(AC50:AC56)</f>
        <v/>
      </c>
      <c r="AD57" s="199">
        <f>SUM(AD50:AD56)</f>
        <v/>
      </c>
      <c r="AE57" s="177">
        <f>SUM(AE50:AE56)</f>
        <v/>
      </c>
      <c r="AF57" s="19" t="n"/>
      <c r="AG57" s="19" t="n"/>
      <c r="AH57" s="19" t="n"/>
      <c r="AI57" s="19" t="n"/>
      <c r="AJ57" s="19" t="n"/>
      <c r="AK57" s="19" t="n"/>
      <c r="AL57" s="19" t="n"/>
      <c r="AM57" s="19" t="n"/>
      <c r="AN57" s="19" t="n"/>
      <c r="AO57" s="19" t="n"/>
    </row>
    <row r="58" ht="10" customFormat="1" customHeight="1" s="19">
      <c r="H58" s="70" t="n"/>
      <c r="AF58" s="83" t="n"/>
    </row>
    <row r="59" ht="26" customFormat="1" customHeight="1" s="19">
      <c r="B59" s="137" t="inlineStr">
        <is>
          <t>PROIEZIONE DELLA SPESA TOTALE</t>
        </is>
      </c>
      <c r="H59" s="70" t="n"/>
      <c r="AF59" s="83" t="n"/>
    </row>
    <row r="60" ht="40" customFormat="1" customHeight="1" s="19">
      <c r="B60" s="147" t="inlineStr">
        <is>
          <t>TOTALE PERSONALE 
RISORSA</t>
        </is>
      </c>
      <c r="C60" s="200">
        <f>AF46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" customFormat="1" customHeight="1" s="19">
      <c r="B61" s="147" t="inlineStr">
        <is>
          <t>TOTALE SPESE AGGIUNTIVE</t>
        </is>
      </c>
      <c r="C61" s="200">
        <f>AE57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" customFormat="1" customHeight="1" s="19" thickBot="1">
      <c r="B62" s="148" t="inlineStr">
        <is>
          <t>RISERVA DI GESTIONE (10%)</t>
        </is>
      </c>
      <c r="C62" s="201">
        <f>(C60+C61)*0.1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ht="40" customFormat="1" customHeight="1" s="19" thickBot="1" thickTop="1">
      <c r="B63" s="149" t="inlineStr">
        <is>
          <t>COSTO TOTALE</t>
        </is>
      </c>
      <c r="C63" s="202">
        <f>SUM(C60:C62)</f>
        <v/>
      </c>
      <c r="D63" s="19" t="n"/>
      <c r="E63" s="19" t="n"/>
      <c r="F63" s="19" t="n"/>
      <c r="G63" s="19" t="n"/>
      <c r="H63" s="19" t="n"/>
      <c r="I63" s="19" t="n"/>
      <c r="J63" s="19" t="n"/>
      <c r="K63" s="19" t="n"/>
      <c r="L63" s="19" t="n"/>
      <c r="M63" s="19" t="n"/>
      <c r="N63" s="19" t="n"/>
      <c r="O63" s="19" t="n"/>
      <c r="P63" s="19" t="n"/>
      <c r="Q63" s="19" t="n"/>
      <c r="R63" s="19" t="n"/>
      <c r="S63" s="19" t="n"/>
      <c r="T63" s="19" t="n"/>
      <c r="U63" s="19" t="n"/>
      <c r="V63" s="19" t="n"/>
      <c r="W63" s="19" t="n"/>
      <c r="X63" s="19" t="n"/>
      <c r="Y63" s="19" t="n"/>
      <c r="Z63" s="19" t="n"/>
      <c r="AA63" s="19" t="n"/>
      <c r="AB63" s="19" t="n"/>
      <c r="AC63" s="19" t="n"/>
      <c r="AD63" s="19" t="n"/>
      <c r="AE63" s="19" t="n"/>
      <c r="AF63" s="19" t="n"/>
      <c r="AG63" s="19" t="n"/>
      <c r="AH63" s="19" t="n"/>
      <c r="AI63" s="19" t="n"/>
      <c r="AJ63" s="19" t="n"/>
      <c r="AK63" s="19" t="n"/>
      <c r="AL63" s="19" t="n"/>
      <c r="AM63" s="19" t="n"/>
      <c r="AN63" s="19" t="n"/>
      <c r="AO63" s="19" t="n"/>
    </row>
    <row r="64" ht="16" customFormat="1" customHeight="1" s="21"/>
    <row r="65" ht="50" customHeight="1">
      <c r="B65" s="203" t="inlineStr">
        <is>
          <t>CLICCA QUI PER CREARE IN SMARTSHEET</t>
        </is>
      </c>
    </row>
    <row r="66">
      <c r="A66" s="20" t="n"/>
    </row>
    <row r="67">
      <c r="A67" s="20" t="n"/>
    </row>
    <row r="68">
      <c r="A68" s="20" t="n"/>
    </row>
    <row r="69">
      <c r="A69" s="20" t="n"/>
    </row>
    <row r="70">
      <c r="A70" s="20" t="n"/>
    </row>
    <row r="71">
      <c r="A71" s="20" t="n"/>
    </row>
    <row r="72">
      <c r="A72" s="20" t="n"/>
    </row>
    <row r="73">
      <c r="A73" s="20" t="n"/>
    </row>
    <row r="74">
      <c r="A74" s="20" t="n"/>
    </row>
    <row r="75">
      <c r="A75" s="20" t="n"/>
    </row>
    <row r="76">
      <c r="A76" s="20" t="n"/>
    </row>
    <row r="77">
      <c r="A77" s="20" t="n"/>
    </row>
    <row r="78">
      <c r="A78" s="20" t="n"/>
    </row>
    <row r="79">
      <c r="A79" s="20" t="n"/>
    </row>
    <row r="80">
      <c r="A80" s="20" t="n"/>
    </row>
    <row r="81">
      <c r="A81" s="20" t="n"/>
    </row>
    <row r="82">
      <c r="A82" s="20" t="n"/>
    </row>
    <row r="83">
      <c r="A83" s="20" t="n"/>
    </row>
    <row r="84" ht="21" customHeight="1">
      <c r="A84" s="20" t="n"/>
    </row>
    <row r="87" ht="42" customHeight="1"/>
  </sheetData>
  <mergeCells count="1">
    <mergeCell ref="B65:K65"/>
  </mergeCells>
  <hyperlinks>
    <hyperlink xmlns:r="http://schemas.openxmlformats.org/officeDocument/2006/relationships" ref="B65" r:id="rId1"/>
  </hyperlinks>
  <printOptions verticalCentered="1"/>
  <pageMargins left="0.25" right="0.25" top="0.25" bottom="0.25" header="0" footer="0"/>
  <pageSetup orientation="landscape" scale="31" fitToHeight="0" fitToWidth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O85"/>
  <sheetViews>
    <sheetView showGridLines="0" zoomScaleNormal="100" workbookViewId="0">
      <selection activeCell="F4" sqref="F4"/>
    </sheetView>
  </sheetViews>
  <sheetFormatPr baseColWidth="8" defaultColWidth="10.83203125" defaultRowHeight="15.5"/>
  <cols>
    <col width="3.5" customWidth="1" style="6" min="1" max="1"/>
    <col width="22.83203125" customWidth="1" style="6" min="2" max="2"/>
    <col width="15.83203125" customWidth="1" style="6" min="3" max="3"/>
    <col width="7.6640625" customWidth="1" style="6" min="4" max="4"/>
    <col width="11.5" customWidth="1" style="6" min="5" max="5"/>
    <col width="13.83203125" customWidth="1" style="6" min="6" max="7"/>
    <col width="11.5" bestFit="1" customWidth="1" style="6" min="8" max="8"/>
    <col width="10.83203125" customWidth="1" style="6" min="9" max="30"/>
    <col width="15.83203125" customWidth="1" style="6" min="31" max="32"/>
    <col width="10.83203125" customWidth="1" style="6" min="33" max="16384"/>
  </cols>
  <sheetData>
    <row r="1" ht="50" customHeight="1">
      <c r="B1" s="146" t="inlineStr">
        <is>
          <t>MODELLO DI PIANIFICAZIONE DELLA CAPACITÀ DEL PROGETTO</t>
        </is>
      </c>
      <c r="C1" s="1" t="n"/>
      <c r="E1" s="1" t="n"/>
    </row>
    <row r="2" ht="25" customFormat="1" customHeight="1" s="19">
      <c r="H2" s="70" t="inlineStr">
        <is>
          <t xml:space="preserve">Un colore di riempimento può essere applicato alle celle per indicare le date di inizio e fine, come illustrato di seguito. </t>
        </is>
      </c>
    </row>
    <row r="3" ht="25" customFormat="1" customHeight="1" s="19">
      <c r="B3" s="33" t="inlineStr">
        <is>
          <t>PANORAMICA DEL PROGETTO</t>
        </is>
      </c>
      <c r="C3" s="23" t="n"/>
      <c r="D3" s="23" t="n"/>
      <c r="E3" s="23" t="n"/>
      <c r="F3" s="93" t="inlineStr">
        <is>
          <t>AVVIO DI FASE</t>
        </is>
      </c>
      <c r="G3" s="32" t="inlineStr">
        <is>
          <t>FINE FASE</t>
        </is>
      </c>
      <c r="H3" s="22">
        <f>TEXT($F$4,"MMM-YYYY")</f>
        <v/>
      </c>
      <c r="I3" s="152">
        <f>TEXT(EDATE($F$4,1),"MMM-aaaa")</f>
        <v/>
      </c>
      <c r="J3" s="152">
        <f>TEXT(EDATE($F$4,2),"MMM-aaaa")</f>
        <v/>
      </c>
      <c r="K3" s="152">
        <f>TEXT(EDATE($F$4,3),"MMM-aaaa")</f>
        <v/>
      </c>
      <c r="L3" s="152">
        <f>TEXT(EDATE($F$4,4),"MMM-aaaa")</f>
        <v/>
      </c>
      <c r="M3" s="152">
        <f>TEXT(EDATE($F$4,5),"MMM-aaaa")</f>
        <v/>
      </c>
      <c r="N3" s="152">
        <f>TEXT(EDATE($F$4,6),"MMM-aaaaa")</f>
        <v/>
      </c>
      <c r="O3" s="152">
        <f>TEXT(EDATE($F$4,7),"MMM-aaaa")</f>
        <v/>
      </c>
      <c r="P3" s="152">
        <f>TEXT(EDATE($F$4,8),"MMM-aaaa")</f>
        <v/>
      </c>
      <c r="Q3" s="152">
        <f>TEXT(EDATE($F$4,9),"MMM-aaaa")</f>
        <v/>
      </c>
      <c r="R3" s="152">
        <f>TEXT(EDATE($F$4,10),"MMM-aaaa")</f>
        <v/>
      </c>
      <c r="S3" s="152">
        <f>TEXT(EDATE($F$4,11),"MMM-aaaa")</f>
        <v/>
      </c>
      <c r="T3" s="152">
        <f>TEXT(EDATE($F$4,12),"MMM-aaaa")</f>
        <v/>
      </c>
      <c r="U3" s="152">
        <f>TEXT(EDATE($F$4,13),"MMM-aaaa")</f>
        <v/>
      </c>
      <c r="V3" s="152">
        <f>TEXT(EDATE($F$4,14),"MMM-aaaa")</f>
        <v/>
      </c>
      <c r="W3" s="152">
        <f>TEXT(EDATE($F$4,15),"MMM-aaaa")</f>
        <v/>
      </c>
      <c r="X3" s="152">
        <f>TEXT(EDATE($F$4,16),"MMM-aaaa")</f>
        <v/>
      </c>
      <c r="Y3" s="152">
        <f>TEXT(EDATE($F$4,17),"MMM-aaaa")</f>
        <v/>
      </c>
      <c r="Z3" s="152">
        <f>TEXT(EDATE($F$4,18),"MMM-aaaa")</f>
        <v/>
      </c>
      <c r="AA3" s="152">
        <f>TEXT(EDATE($F$4,19),"MMM-aaaa")</f>
        <v/>
      </c>
      <c r="AB3" s="152">
        <f>TEXT(EDATE($F$4,20),"MMM-aaaa")</f>
        <v/>
      </c>
      <c r="AC3" s="152">
        <f>TEXT(EDATE($F$4,21),"MMM-aaaa")</f>
        <v/>
      </c>
      <c r="AD3" s="152">
        <f>TEXT(EDATE($F$4,22),"MMM-aaaa")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" customFormat="1" customHeight="1" s="12">
      <c r="B4" s="26" t="inlineStr">
        <is>
          <t>FASI DEL PROGETTO</t>
        </is>
      </c>
      <c r="C4" s="27" t="n"/>
      <c r="D4" s="27" t="n"/>
      <c r="E4" s="27" t="n"/>
      <c r="F4" s="155" t="n"/>
      <c r="G4" s="154" t="n"/>
      <c r="H4" s="34" t="n"/>
      <c r="I4" s="34" t="n"/>
      <c r="J4" s="34" t="n"/>
      <c r="K4" s="34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" customFormat="1" customHeight="1" s="12">
      <c r="B5" s="30" t="inlineStr">
        <is>
          <t>FASE 1</t>
        </is>
      </c>
      <c r="C5" s="31" t="n"/>
      <c r="D5" s="31" t="n"/>
      <c r="E5" s="31" t="n"/>
      <c r="F5" s="155" t="n"/>
      <c r="G5" s="154" t="n"/>
      <c r="H5" s="34" t="n"/>
      <c r="I5" s="34" t="n"/>
      <c r="J5" s="34" t="n"/>
      <c r="K5" s="34" t="n"/>
      <c r="L5" s="34" t="n"/>
      <c r="M5" s="34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" customFormat="1" customHeight="1" s="12">
      <c r="B6" s="28" t="inlineStr">
        <is>
          <t>FASE 2</t>
        </is>
      </c>
      <c r="C6" s="29" t="n"/>
      <c r="D6" s="29" t="n"/>
      <c r="E6" s="29" t="n"/>
      <c r="F6" s="155" t="n"/>
      <c r="G6" s="154" t="n"/>
      <c r="H6" s="34" t="n"/>
      <c r="I6" s="34" t="n"/>
      <c r="J6" s="34" t="n"/>
      <c r="K6" s="34" t="n"/>
      <c r="L6" s="34" t="n"/>
      <c r="M6" s="34" t="n"/>
      <c r="N6" s="34" t="n"/>
      <c r="O6" s="34" t="n"/>
      <c r="P6" s="34" t="n"/>
      <c r="Q6" s="34" t="n"/>
      <c r="R6" s="34" t="n"/>
      <c r="S6" s="34" t="n"/>
      <c r="T6" s="34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" customFormat="1" customHeight="1" s="12">
      <c r="B7" s="30" t="inlineStr">
        <is>
          <t>FASE 3</t>
        </is>
      </c>
      <c r="C7" s="31" t="n"/>
      <c r="D7" s="31" t="n"/>
      <c r="E7" s="31" t="n"/>
      <c r="F7" s="155" t="n"/>
      <c r="G7" s="154" t="n"/>
      <c r="H7" s="34" t="n"/>
      <c r="I7" s="34" t="n"/>
      <c r="J7" s="34" t="n"/>
      <c r="K7" s="34" t="n"/>
      <c r="L7" s="34" t="n"/>
      <c r="M7" s="34" t="n"/>
      <c r="N7" s="34" t="n"/>
      <c r="O7" s="34" t="n"/>
      <c r="P7" s="34" t="n"/>
      <c r="Q7" s="34" t="n"/>
      <c r="R7" s="34" t="n"/>
      <c r="S7" s="34" t="n"/>
      <c r="T7" s="34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" customFormat="1" customHeight="1" s="12">
      <c r="B8" s="28" t="inlineStr">
        <is>
          <t>FASE 4</t>
        </is>
      </c>
      <c r="C8" s="29" t="n"/>
      <c r="D8" s="29" t="n"/>
      <c r="E8" s="29" t="n"/>
      <c r="F8" s="155" t="n"/>
      <c r="G8" s="154" t="n"/>
      <c r="H8" s="34" t="n"/>
      <c r="I8" s="34" t="n"/>
      <c r="J8" s="34" t="n"/>
      <c r="K8" s="34" t="n"/>
      <c r="L8" s="34" t="n"/>
      <c r="M8" s="34" t="n"/>
      <c r="N8" s="34" t="n"/>
      <c r="O8" s="34" t="n"/>
      <c r="P8" s="34" t="n"/>
      <c r="Q8" s="34" t="n"/>
      <c r="R8" s="34" t="n"/>
      <c r="S8" s="34" t="n"/>
      <c r="T8" s="34" t="n"/>
      <c r="U8" s="34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" customFormat="1" customHeight="1" s="12">
      <c r="B9" s="30" t="inlineStr">
        <is>
          <t>FASE 5</t>
        </is>
      </c>
      <c r="C9" s="31" t="n"/>
      <c r="D9" s="31" t="n"/>
      <c r="E9" s="31" t="n"/>
      <c r="F9" s="155" t="n"/>
      <c r="G9" s="154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  <c r="U9" s="34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" customFormat="1" customHeight="1" s="12">
      <c r="B10" s="28" t="inlineStr">
        <is>
          <t>FASE 6</t>
        </is>
      </c>
      <c r="C10" s="29" t="n"/>
      <c r="D10" s="29" t="n"/>
      <c r="E10" s="29" t="n"/>
      <c r="F10" s="155" t="n"/>
      <c r="G10" s="154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  <c r="U10" s="34" t="n"/>
      <c r="V10" s="34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" customFormat="1" customHeight="1" s="19">
      <c r="B11" s="28" t="inlineStr">
        <is>
          <t>FASE 7</t>
        </is>
      </c>
      <c r="C11" s="29" t="n"/>
      <c r="D11" s="29" t="n"/>
      <c r="E11" s="29" t="n"/>
      <c r="F11" s="156" t="n"/>
      <c r="G11" s="204" t="n"/>
      <c r="H11" s="40" t="n"/>
      <c r="I11" s="40" t="n"/>
      <c r="J11" s="40" t="n"/>
      <c r="K11" s="40" t="n"/>
      <c r="L11" s="40" t="n"/>
      <c r="M11" s="40" t="n"/>
      <c r="N11" s="40" t="n"/>
      <c r="O11" s="40" t="n"/>
      <c r="P11" s="40" t="n"/>
      <c r="Q11" s="40" t="n"/>
      <c r="R11" s="40" t="n"/>
      <c r="S11" s="40" t="n"/>
      <c r="T11" s="40" t="n"/>
      <c r="U11" s="40" t="n"/>
      <c r="V11" s="40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" customFormat="1" customHeight="1" s="19">
      <c r="H12" s="70" t="inlineStr">
        <is>
          <t xml:space="preserve">Il numero di giorni lavorativi netti è stato calcolato per ogni mese ed è elencato sotto il mese e l'anno rappresentati. Immettere il numero previsto di giorni lavorativi nelle celle corrispondenti per ogni ruolo. </t>
        </is>
      </c>
      <c r="AF12" s="138" t="inlineStr">
        <is>
          <t>Presuppone 8 ore al giorno per una settimana lavorativa di 40 ore.</t>
        </is>
      </c>
    </row>
    <row r="13" ht="25" customFormat="1" customHeight="1" s="8">
      <c r="B13" s="33" t="inlineStr">
        <is>
          <t>REQUISITI DELLE RISORSE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" customFormat="1" customHeight="1" s="4">
      <c r="B14" s="42" t="n"/>
      <c r="C14" s="42" t="n"/>
      <c r="D14" s="44" t="n"/>
      <c r="E14" s="44" t="n"/>
      <c r="F14" s="100" t="inlineStr">
        <is>
          <t>RICHIESTO</t>
        </is>
      </c>
      <c r="G14" s="95" t="inlineStr">
        <is>
          <t>PROIETTATA</t>
        </is>
      </c>
      <c r="H14" s="48">
        <f>TEXT($F$4,"MMM-YYYY")</f>
        <v/>
      </c>
      <c r="I14" s="158">
        <f>TEXT(EDATE($F$4,1),"MMM-aaaa")</f>
        <v/>
      </c>
      <c r="J14" s="159">
        <f>TEXT(EDATE($F$4,2),"MMM-aaaa")</f>
        <v/>
      </c>
      <c r="K14" s="159">
        <f>TEXT(EDATE($F$4,3),"MMM-aaaa")</f>
        <v/>
      </c>
      <c r="L14" s="159">
        <f>TEXT(EDATE($F$4,4),"MMM-aaaa")</f>
        <v/>
      </c>
      <c r="M14" s="159">
        <f>TEXT(EDATE($F$4,5),"MMM-aaaa")</f>
        <v/>
      </c>
      <c r="N14" s="159">
        <f>TEXT(EDATE($F$4,6),"MMM-aaaaa")</f>
        <v/>
      </c>
      <c r="O14" s="159">
        <f>TEXT(EDATE($F$4,7),"MMM-aaaa")</f>
        <v/>
      </c>
      <c r="P14" s="159">
        <f>TEXT(EDATE($F$4,8),"MMM-aaaa")</f>
        <v/>
      </c>
      <c r="Q14" s="159">
        <f>TEXT(EDATE($F$4,9),"MMM-aaaa")</f>
        <v/>
      </c>
      <c r="R14" s="159">
        <f>TEXT(EDATE($F$4,10),"MMM-aaaa")</f>
        <v/>
      </c>
      <c r="S14" s="159">
        <f>TEXT(EDATE($F$4,11),"MMM-aaaa")</f>
        <v/>
      </c>
      <c r="T14" s="159">
        <f>TEXT(EDATE($F$4,12),"MMM-aaaa")</f>
        <v/>
      </c>
      <c r="U14" s="159">
        <f>TEXT(EDATE($F$4,13),"MMM-aaaa")</f>
        <v/>
      </c>
      <c r="V14" s="159">
        <f>TEXT(EDATE($F$4,14),"MMM-aaaa")</f>
        <v/>
      </c>
      <c r="W14" s="159">
        <f>TEXT(EDATE($F$4,15),"MMM-aaaa")</f>
        <v/>
      </c>
      <c r="X14" s="159">
        <f>TEXT(EDATE($F$4,16),"MMM-aaaa")</f>
        <v/>
      </c>
      <c r="Y14" s="159">
        <f>TEXT(EDATE($F$4,17),"MMM-aaaa")</f>
        <v/>
      </c>
      <c r="Z14" s="159">
        <f>TEXT(EDATE($F$4,18),"MMM-aaaa")</f>
        <v/>
      </c>
      <c r="AA14" s="159">
        <f>TEXT(EDATE($F$4,19),"MMM-aaaa")</f>
        <v/>
      </c>
      <c r="AB14" s="159">
        <f>TEXT(EDATE($F$4,20),"MMM-aaaa")</f>
        <v/>
      </c>
      <c r="AC14" s="159">
        <f>TEXT(EDATE($F$4,21),"MMM-aaaa")</f>
        <v/>
      </c>
      <c r="AD14" s="160">
        <f>TEXT(EDATE($F$4,22),"MMM-aaaa")</f>
        <v/>
      </c>
      <c r="AE14" s="68" t="inlineStr">
        <is>
          <t>TOTALE</t>
        </is>
      </c>
      <c r="AF14" s="66" t="inlineStr">
        <is>
          <t>COSTO TOTALE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" customFormat="1" customHeight="1" s="8">
      <c r="B15" s="43" t="inlineStr">
        <is>
          <t>AREA ORGANIZZATIVA</t>
        </is>
      </c>
      <c r="C15" s="43" t="inlineStr">
        <is>
          <t>RUOLO</t>
        </is>
      </c>
      <c r="D15" s="45" t="inlineStr">
        <is>
          <t>Qty</t>
        </is>
      </c>
      <c r="E15" s="45" t="inlineStr">
        <is>
          <t>TASSO DI RETRIBUZIONE</t>
        </is>
      </c>
      <c r="F15" s="101" t="inlineStr">
        <is>
          <t>DATA DI INIZIO</t>
        </is>
      </c>
      <c r="G15" s="96" t="inlineStr">
        <is>
          <t>DATA DI FINE</t>
        </is>
      </c>
      <c r="H15" s="49">
        <f>NETWORKDAYS($F$4,EOMONTH($F$4,0),)</f>
        <v/>
      </c>
      <c r="I15" s="161">
        <f>NETWORKDAYS(EDATE($F$4,1),EOMONTH(EDATE($F$4,1),0),)</f>
        <v/>
      </c>
      <c r="J15" s="162">
        <f>NETWORKDAYS(EDATE($F$4,2),EOMONTH(EDATE($F$4,2),0),)</f>
        <v/>
      </c>
      <c r="K15" s="162">
        <f>NETWORKDAYS(EDATE($F$4,3),EOMONTH(EDATE($F$4,3),0),)</f>
        <v/>
      </c>
      <c r="L15" s="162">
        <f>NETWORKDAYS(EDATE($F$4,4),EOMONTH(EDATE($F$4,4),0),)</f>
        <v/>
      </c>
      <c r="M15" s="162">
        <f>NETWORKDAYS(EDATE($F$4,5),EOMONTH(EDATE($F$4,5),0),)</f>
        <v/>
      </c>
      <c r="N15" s="162">
        <f>NETWORKDAYS(EDATE($F$4,6),EOMONTH(EDATE($F$4,6),0),)</f>
        <v/>
      </c>
      <c r="O15" s="162">
        <f>NETWORKDAYS(EDATE($F$4,7),EOMONTH(EDATE($F$4,7),0),)</f>
        <v/>
      </c>
      <c r="P15" s="162">
        <f>NETWORKDAYS(EDATE($F$4,8),EOMONTH(EDATE($F$4,8),0),)</f>
        <v/>
      </c>
      <c r="Q15" s="162">
        <f>NETWORKDAYS(EDATE($F$4,9),EOMONTH(EDATE($F$4,9),0),)</f>
        <v/>
      </c>
      <c r="R15" s="162">
        <f>NETWORKDAYS(EDATE($F$4,10),EOMONTH(EDATE($F$4,10),0),)</f>
        <v/>
      </c>
      <c r="S15" s="162">
        <f>NETWORKDAYS(EDATE($F$4,11),EOMONTH(EDATE($F$4,11),0),)</f>
        <v/>
      </c>
      <c r="T15" s="162">
        <f>NETWORKDAYS(EDATE($F$4,12),EOMONTH(EDATE($F$4,12),0),)</f>
        <v/>
      </c>
      <c r="U15" s="162">
        <f>NETWORKDAYS(EDATE($F$4,13),EOMONTH(EDATE($F$4,13),0),)</f>
        <v/>
      </c>
      <c r="V15" s="162">
        <f>NETWORKDAYS(EDATE($F$4,14),EOMONTH(EDATE($F$4,14),0),)</f>
        <v/>
      </c>
      <c r="W15" s="162">
        <f>NETWORKDAYS(EDATE($F$4,15),EOMONTH(EDATE($F$4,15),0),)</f>
        <v/>
      </c>
      <c r="X15" s="162">
        <f>NETWORKDAYS(EDATE($F$4,16),EOMONTH(EDATE($F$4,16),0),)</f>
        <v/>
      </c>
      <c r="Y15" s="162">
        <f>NETWORKDAYS(EDATE($F$4,17),EOMONTH(EDATE($F$4,17),0),)</f>
        <v/>
      </c>
      <c r="Z15" s="162">
        <f>NETWORKDAYS(EDATE($F$4,18),EOMONTH(EDATE($F$4,18),0),)</f>
        <v/>
      </c>
      <c r="AA15" s="162">
        <f>NETWORKDAYS(EDATE($F$4,19),EOMONTH(EDATE($F$4,19),0),)</f>
        <v/>
      </c>
      <c r="AB15" s="162">
        <f>NETWORKDAYS(EDATE($F$4,20),EOMONTH(EDATE($F$4,20),0),)</f>
        <v/>
      </c>
      <c r="AC15" s="162">
        <f>NETWORKDAYS(EDATE($F$4,21),EOMONTH(EDATE($F$4,21),0),)</f>
        <v/>
      </c>
      <c r="AD15" s="163">
        <f>NETWORKDAYS(EDATE($F$4,22),EOMONTH(EDATE($F$4,22),0),)</f>
        <v/>
      </c>
      <c r="AE15" s="69" t="inlineStr">
        <is>
          <t>ORARIO</t>
        </is>
      </c>
      <c r="AF15" s="67" t="inlineStr">
        <is>
          <t>ALLOCATO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" customFormat="1" customHeight="1" s="12">
      <c r="B16" s="71" t="n"/>
      <c r="C16" s="71" t="n"/>
      <c r="D16" s="72" t="n"/>
      <c r="E16" s="164" t="n"/>
      <c r="F16" s="178" t="n"/>
      <c r="G16" s="179" t="n"/>
      <c r="H16" s="84" t="n"/>
      <c r="I16" s="84" t="n"/>
      <c r="J16" s="84" t="n"/>
      <c r="K16" s="84" t="n"/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7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" customFormat="1" customHeight="1" s="12">
      <c r="B17" s="74" t="n"/>
      <c r="C17" s="74" t="n"/>
      <c r="D17" s="75" t="n"/>
      <c r="E17" s="168" t="n"/>
      <c r="F17" s="171" t="n"/>
      <c r="G17" s="172" t="n"/>
      <c r="H17" s="86" t="n"/>
      <c r="I17" s="86" t="n"/>
      <c r="J17" s="86" t="n"/>
      <c r="K17" s="86" t="n"/>
      <c r="L17" s="86" t="n"/>
      <c r="M17" s="86" t="n"/>
      <c r="N17" s="86" t="n"/>
      <c r="O17" s="86" t="n"/>
      <c r="P17" s="86" t="n"/>
      <c r="Q17" s="86" t="n"/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7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" customFormat="1" customHeight="1" s="12">
      <c r="B18" s="74" t="n"/>
      <c r="C18" s="74" t="n"/>
      <c r="D18" s="75" t="n"/>
      <c r="E18" s="168" t="n"/>
      <c r="F18" s="171" t="n"/>
      <c r="G18" s="172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7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" customFormat="1" customHeight="1" s="12">
      <c r="B19" s="74" t="n"/>
      <c r="C19" s="74" t="n"/>
      <c r="D19" s="75" t="n"/>
      <c r="E19" s="168" t="n"/>
      <c r="F19" s="171" t="n"/>
      <c r="G19" s="172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7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" customFormat="1" customHeight="1" s="12">
      <c r="B20" s="74" t="n"/>
      <c r="C20" s="74" t="n"/>
      <c r="D20" s="75" t="n"/>
      <c r="E20" s="168" t="n"/>
      <c r="F20" s="171" t="n"/>
      <c r="G20" s="172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7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" customFormat="1" customHeight="1" s="12">
      <c r="B21" s="74" t="n"/>
      <c r="C21" s="74" t="n"/>
      <c r="D21" s="75" t="n"/>
      <c r="E21" s="168" t="n"/>
      <c r="F21" s="171" t="n"/>
      <c r="G21" s="172" t="n"/>
      <c r="H21" s="86" t="n"/>
      <c r="I21" s="86" t="n"/>
      <c r="J21" s="86" t="n"/>
      <c r="K21" s="86" t="n"/>
      <c r="L21" s="86" t="n"/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7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" customFormat="1" customHeight="1" s="12">
      <c r="B22" s="74" t="n"/>
      <c r="C22" s="74" t="n"/>
      <c r="D22" s="75" t="n"/>
      <c r="E22" s="168" t="n"/>
      <c r="F22" s="171" t="n"/>
      <c r="G22" s="172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7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" customFormat="1" customHeight="1" s="12">
      <c r="B23" s="74" t="n"/>
      <c r="C23" s="74" t="n"/>
      <c r="D23" s="75" t="n"/>
      <c r="E23" s="168" t="n"/>
      <c r="F23" s="171" t="n"/>
      <c r="G23" s="172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7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" customFormat="1" customHeight="1" s="12">
      <c r="B24" s="74" t="n"/>
      <c r="C24" s="74" t="n"/>
      <c r="D24" s="75" t="n"/>
      <c r="E24" s="168" t="n"/>
      <c r="F24" s="171" t="n"/>
      <c r="G24" s="172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7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" customFormat="1" customHeight="1" s="12">
      <c r="B25" s="74" t="n"/>
      <c r="C25" s="74" t="n"/>
      <c r="D25" s="75" t="n"/>
      <c r="E25" s="168" t="n"/>
      <c r="F25" s="171" t="n"/>
      <c r="G25" s="172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7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" customFormat="1" customHeight="1" s="12">
      <c r="B26" s="74" t="n"/>
      <c r="C26" s="74" t="n"/>
      <c r="D26" s="75" t="n"/>
      <c r="E26" s="168" t="n"/>
      <c r="F26" s="171" t="n"/>
      <c r="G26" s="172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7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" customFormat="1" customHeight="1" s="12">
      <c r="B27" s="74" t="n"/>
      <c r="C27" s="74" t="n"/>
      <c r="D27" s="75" t="n"/>
      <c r="E27" s="168" t="n"/>
      <c r="F27" s="171" t="n"/>
      <c r="G27" s="172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7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" customFormat="1" customHeight="1" s="12">
      <c r="B28" s="74" t="n"/>
      <c r="C28" s="74" t="n"/>
      <c r="D28" s="75" t="n"/>
      <c r="E28" s="168" t="n"/>
      <c r="F28" s="171" t="n"/>
      <c r="G28" s="172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7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" customFormat="1" customHeight="1" s="12" thickBot="1">
      <c r="B29" s="77" t="n"/>
      <c r="C29" s="77" t="n"/>
      <c r="D29" s="78" t="n"/>
      <c r="E29" s="173" t="n"/>
      <c r="F29" s="174" t="n"/>
      <c r="G29" s="175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7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6" t="n"/>
      <c r="F30" s="62" t="n"/>
      <c r="G30" s="63" t="inlineStr">
        <is>
          <t>SUBTOTALE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7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" customFormat="1" customHeight="1" s="19">
      <c r="H31" s="70" t="inlineStr">
        <is>
          <t xml:space="preserve">Il numero di giorni lavorativi netti è stato calcolato per ogni mese ed è elencato sotto il mese e l'anno rappresentati. Immettere il numero previsto di giorni lavorativi nelle celle corrispondenti per ogni ruolo. </t>
        </is>
      </c>
      <c r="AF31" s="138" t="inlineStr">
        <is>
          <t>Presuppone 8 ore al giorno per una settimana lavorativa di 40 ore.</t>
        </is>
      </c>
    </row>
    <row r="32" ht="25" customFormat="1" customHeight="1" s="8">
      <c r="B32" s="33" t="inlineStr">
        <is>
          <t>ORGANICO / CONSULENTI INCREMENTALI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" customFormat="1" customHeight="1" s="4">
      <c r="B33" s="42" t="n"/>
      <c r="C33" s="42" t="n"/>
      <c r="D33" s="44" t="n"/>
      <c r="E33" s="44" t="n"/>
      <c r="F33" s="100" t="inlineStr">
        <is>
          <t>RICHIESTO</t>
        </is>
      </c>
      <c r="G33" s="95" t="inlineStr">
        <is>
          <t>PROIETTATA</t>
        </is>
      </c>
      <c r="H33" s="48">
        <f>TEXT($F$4,"MMM-YYYY")</f>
        <v/>
      </c>
      <c r="I33" s="158">
        <f>TEXT(EDATE($F$4,1),"MMM-aaaa")</f>
        <v/>
      </c>
      <c r="J33" s="159">
        <f>TEXT(EDATE($F$4,2),"MMM-aaaa")</f>
        <v/>
      </c>
      <c r="K33" s="159">
        <f>TEXT(EDATE($F$4,3),"MMM-aaaa")</f>
        <v/>
      </c>
      <c r="L33" s="159">
        <f>TEXT(EDATE($F$4,4),"MMM-aaaa")</f>
        <v/>
      </c>
      <c r="M33" s="159">
        <f>TEXT(EDATE($F$4,5),"MMM-aaaa")</f>
        <v/>
      </c>
      <c r="N33" s="159">
        <f>TEXT(EDATE($F$4,6),"MMM-aaaaa")</f>
        <v/>
      </c>
      <c r="O33" s="159">
        <f>TEXT(EDATE($F$4,7),"MMM-aaaa")</f>
        <v/>
      </c>
      <c r="P33" s="159">
        <f>TEXT(EDATE($F$4,8),"MMM-aaaa")</f>
        <v/>
      </c>
      <c r="Q33" s="159">
        <f>TEXT(EDATE($F$4,9),"MMM-aaaa")</f>
        <v/>
      </c>
      <c r="R33" s="159">
        <f>TEXT(EDATE($F$4,10),"MMM-aaaa")</f>
        <v/>
      </c>
      <c r="S33" s="159">
        <f>TEXT(EDATE($F$4,11),"MMM-aaaa")</f>
        <v/>
      </c>
      <c r="T33" s="159">
        <f>TEXT(EDATE($F$4,12),"MMM-aaaa")</f>
        <v/>
      </c>
      <c r="U33" s="159">
        <f>TEXT(EDATE($F$4,13),"MMM-aaaa")</f>
        <v/>
      </c>
      <c r="V33" s="159">
        <f>TEXT(EDATE($F$4,14),"MMM-aaaa")</f>
        <v/>
      </c>
      <c r="W33" s="159">
        <f>TEXT(EDATE($F$4,15),"MMM-aaaa")</f>
        <v/>
      </c>
      <c r="X33" s="159">
        <f>TEXT(EDATE($F$4,16),"MMM-aaaa")</f>
        <v/>
      </c>
      <c r="Y33" s="159">
        <f>TEXT(EDATE($F$4,17),"MMM-aaaa")</f>
        <v/>
      </c>
      <c r="Z33" s="159">
        <f>TEXT(EDATE($F$4,18),"MMM-aaaa")</f>
        <v/>
      </c>
      <c r="AA33" s="159">
        <f>TEXT(EDATE($F$4,19),"MMM-aaaa")</f>
        <v/>
      </c>
      <c r="AB33" s="159">
        <f>TEXT(EDATE($F$4,20),"MMM-aaaa")</f>
        <v/>
      </c>
      <c r="AC33" s="159">
        <f>TEXT(EDATE($F$4,21),"MMM-aaaa")</f>
        <v/>
      </c>
      <c r="AD33" s="160">
        <f>TEXT(EDATE($F$4,22),"MMM-aaaa")</f>
        <v/>
      </c>
      <c r="AE33" s="68" t="inlineStr">
        <is>
          <t>TOTALE</t>
        </is>
      </c>
      <c r="AF33" s="66" t="inlineStr">
        <is>
          <t>COSTO TOTALE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" customFormat="1" customHeight="1" s="8">
      <c r="B34" s="43" t="inlineStr">
        <is>
          <t>AREA ORGANIZZATIVA</t>
        </is>
      </c>
      <c r="C34" s="43" t="inlineStr">
        <is>
          <t>RUOLO</t>
        </is>
      </c>
      <c r="D34" s="45" t="inlineStr">
        <is>
          <t>Qty</t>
        </is>
      </c>
      <c r="E34" s="45" t="inlineStr">
        <is>
          <t>TASSO DI RETRIBUZIONE</t>
        </is>
      </c>
      <c r="F34" s="101" t="inlineStr">
        <is>
          <t>DATA DI INIZIO</t>
        </is>
      </c>
      <c r="G34" s="96" t="inlineStr">
        <is>
          <t>DATA DI FINE</t>
        </is>
      </c>
      <c r="H34" s="49">
        <f>NETWORKDAYS($F$4,EOMONTH($F$4,0),)</f>
        <v/>
      </c>
      <c r="I34" s="161">
        <f>NETWORKDAYS(EDATE($F$4,1),EOMONTH(EDATE($F$4,1),0),)</f>
        <v/>
      </c>
      <c r="J34" s="162">
        <f>NETWORKDAYS(EDATE($F$4,2),EOMONTH(EDATE($F$4,2),0),)</f>
        <v/>
      </c>
      <c r="K34" s="162">
        <f>NETWORKDAYS(EDATE($F$4,3),EOMONTH(EDATE($F$4,3),0),)</f>
        <v/>
      </c>
      <c r="L34" s="162">
        <f>NETWORKDAYS(EDATE($F$4,4),EOMONTH(EDATE($F$4,4),0),)</f>
        <v/>
      </c>
      <c r="M34" s="162">
        <f>NETWORKDAYS(EDATE($F$4,5),EOMONTH(EDATE($F$4,5),0),)</f>
        <v/>
      </c>
      <c r="N34" s="162">
        <f>NETWORKDAYS(EDATE($F$4,6),EOMONTH(EDATE($F$4,6),0),)</f>
        <v/>
      </c>
      <c r="O34" s="162">
        <f>NETWORKDAYS(EDATE($F$4,7),EOMONTH(EDATE($F$4,7),0),)</f>
        <v/>
      </c>
      <c r="P34" s="162">
        <f>NETWORKDAYS(EDATE($F$4,8),EOMONTH(EDATE($F$4,8),0),)</f>
        <v/>
      </c>
      <c r="Q34" s="162">
        <f>NETWORKDAYS(EDATE($F$4,9),EOMONTH(EDATE($F$4,9),0),)</f>
        <v/>
      </c>
      <c r="R34" s="162">
        <f>NETWORKDAYS(EDATE($F$4,10),EOMONTH(EDATE($F$4,10),0),)</f>
        <v/>
      </c>
      <c r="S34" s="162">
        <f>NETWORKDAYS(EDATE($F$4,11),EOMONTH(EDATE($F$4,11),0),)</f>
        <v/>
      </c>
      <c r="T34" s="162">
        <f>NETWORKDAYS(EDATE($F$4,12),EOMONTH(EDATE($F$4,12),0),)</f>
        <v/>
      </c>
      <c r="U34" s="162">
        <f>NETWORKDAYS(EDATE($F$4,13),EOMONTH(EDATE($F$4,13),0),)</f>
        <v/>
      </c>
      <c r="V34" s="162">
        <f>NETWORKDAYS(EDATE($F$4,14),EOMONTH(EDATE($F$4,14),0),)</f>
        <v/>
      </c>
      <c r="W34" s="162">
        <f>NETWORKDAYS(EDATE($F$4,15),EOMONTH(EDATE($F$4,15),0),)</f>
        <v/>
      </c>
      <c r="X34" s="162">
        <f>NETWORKDAYS(EDATE($F$4,16),EOMONTH(EDATE($F$4,16),0),)</f>
        <v/>
      </c>
      <c r="Y34" s="162">
        <f>NETWORKDAYS(EDATE($F$4,17),EOMONTH(EDATE($F$4,17),0),)</f>
        <v/>
      </c>
      <c r="Z34" s="162">
        <f>NETWORKDAYS(EDATE($F$4,18),EOMONTH(EDATE($F$4,18),0),)</f>
        <v/>
      </c>
      <c r="AA34" s="162">
        <f>NETWORKDAYS(EDATE($F$4,19),EOMONTH(EDATE($F$4,19),0),)</f>
        <v/>
      </c>
      <c r="AB34" s="162">
        <f>NETWORKDAYS(EDATE($F$4,20),EOMONTH(EDATE($F$4,20),0),)</f>
        <v/>
      </c>
      <c r="AC34" s="162">
        <f>NETWORKDAYS(EDATE($F$4,21),EOMONTH(EDATE($F$4,21),0),)</f>
        <v/>
      </c>
      <c r="AD34" s="163">
        <f>NETWORKDAYS(EDATE($F$4,22),EOMONTH(EDATE($F$4,22),0),)</f>
        <v/>
      </c>
      <c r="AE34" s="69" t="inlineStr">
        <is>
          <t>ORARIO</t>
        </is>
      </c>
      <c r="AF34" s="67" t="inlineStr">
        <is>
          <t>ALLOCATO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" customFormat="1" customHeight="1" s="12">
      <c r="B35" s="71" t="n"/>
      <c r="C35" s="71" t="n"/>
      <c r="D35" s="72" t="n"/>
      <c r="E35" s="164" t="n"/>
      <c r="F35" s="178" t="n"/>
      <c r="G35" s="179" t="n"/>
      <c r="H35" s="84" t="n"/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7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" customFormat="1" customHeight="1" s="12">
      <c r="B36" s="74" t="n"/>
      <c r="C36" s="74" t="n"/>
      <c r="D36" s="75" t="n"/>
      <c r="E36" s="168" t="n"/>
      <c r="F36" s="171" t="n"/>
      <c r="G36" s="172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7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" customFormat="1" customHeight="1" s="12">
      <c r="B37" s="74" t="n"/>
      <c r="C37" s="74" t="n"/>
      <c r="D37" s="75" t="n"/>
      <c r="E37" s="168" t="n"/>
      <c r="F37" s="171" t="n"/>
      <c r="G37" s="172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7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" customFormat="1" customHeight="1" s="12">
      <c r="B38" s="74" t="n"/>
      <c r="C38" s="74" t="n"/>
      <c r="D38" s="75" t="n"/>
      <c r="E38" s="168" t="n"/>
      <c r="F38" s="171" t="n"/>
      <c r="G38" s="172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7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" customFormat="1" customHeight="1" s="12">
      <c r="B39" s="74" t="n"/>
      <c r="C39" s="74" t="n"/>
      <c r="D39" s="75" t="n"/>
      <c r="E39" s="168" t="n"/>
      <c r="F39" s="171" t="n"/>
      <c r="G39" s="172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7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" customFormat="1" customHeight="1" s="12">
      <c r="B40" s="74" t="n"/>
      <c r="C40" s="74" t="n"/>
      <c r="D40" s="75" t="n"/>
      <c r="E40" s="168" t="n"/>
      <c r="F40" s="171" t="n"/>
      <c r="G40" s="172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7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" customFormat="1" customHeight="1" s="12">
      <c r="B41" s="74" t="n"/>
      <c r="C41" s="74" t="n"/>
      <c r="D41" s="75" t="n"/>
      <c r="E41" s="168" t="n"/>
      <c r="F41" s="171" t="n"/>
      <c r="G41" s="172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7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" customFormat="1" customHeight="1" s="12" thickBot="1">
      <c r="B42" s="77" t="n"/>
      <c r="C42" s="77" t="n"/>
      <c r="D42" s="78" t="n"/>
      <c r="E42" s="173" t="n"/>
      <c r="F42" s="174" t="n"/>
      <c r="G42" s="175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7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6" t="n"/>
      <c r="F43" s="62" t="n"/>
      <c r="G43" s="63" t="inlineStr">
        <is>
          <t>SUBTOTALE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7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" customFormat="1" customHeight="1" s="19" thickBot="1">
      <c r="H44" s="70" t="n"/>
      <c r="AE44" s="136" t="inlineStr">
        <is>
          <t>ORE TOTALI</t>
        </is>
      </c>
      <c r="AF44" s="136" t="inlineStr">
        <is>
          <t>COSTO TOTALE</t>
        </is>
      </c>
    </row>
    <row r="45" ht="30" customFormat="1" customHeight="1" s="19" thickBot="1" thickTop="1">
      <c r="E45" s="176" t="n"/>
      <c r="F45" s="62" t="n"/>
      <c r="G45" s="63" t="inlineStr">
        <is>
          <t>TOTALE DEL PERSONALE PREVISTO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7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" customFormat="1" customHeight="1" s="19">
      <c r="H46" s="70" t="inlineStr">
        <is>
          <t xml:space="preserve">Immettere l'importo previsto da spendere al mese per ogni voce. </t>
        </is>
      </c>
      <c r="AF46" s="83" t="n"/>
    </row>
    <row r="47" ht="25" customFormat="1" customHeight="1" s="8">
      <c r="B47" s="33" t="inlineStr">
        <is>
          <t>SPESE AGGIUNTIVE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" customFormat="1" customHeight="1" s="8">
      <c r="B48" s="24" t="inlineStr">
        <is>
          <t>DESCRIZIONE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80">
        <f>TEXT(EDATE($F$4,1),"MMM-aaaa")</f>
        <v/>
      </c>
      <c r="J48" s="181">
        <f>TEXT(EDATE($F$4,2),"MMM-aaaa")</f>
        <v/>
      </c>
      <c r="K48" s="181">
        <f>TEXT(EDATE($F$4,3),"MMM-aaaa")</f>
        <v/>
      </c>
      <c r="L48" s="181">
        <f>TEXT(EDATE($F$4,4),"MMM-aaaa")</f>
        <v/>
      </c>
      <c r="M48" s="181">
        <f>TEXT(EDATE($F$4,5),"MMM-aaaa")</f>
        <v/>
      </c>
      <c r="N48" s="181">
        <f>TEXT(EDATE($F$4,6),"MMM-aaaaa")</f>
        <v/>
      </c>
      <c r="O48" s="181">
        <f>TEXT(EDATE($F$4,7),"MMM-aaaa")</f>
        <v/>
      </c>
      <c r="P48" s="181">
        <f>TEXT(EDATE($F$4,8),"MMM-aaaa")</f>
        <v/>
      </c>
      <c r="Q48" s="181">
        <f>TEXT(EDATE($F$4,9),"MMM-aaaa")</f>
        <v/>
      </c>
      <c r="R48" s="181">
        <f>TEXT(EDATE($F$4,10),"MMM-aaaa")</f>
        <v/>
      </c>
      <c r="S48" s="181">
        <f>TEXT(EDATE($F$4,11),"MMM-aaaa")</f>
        <v/>
      </c>
      <c r="T48" s="181">
        <f>TEXT(EDATE($F$4,12),"MMM-aaaa")</f>
        <v/>
      </c>
      <c r="U48" s="181">
        <f>TEXT(EDATE($F$4,13),"MMM-aaaa")</f>
        <v/>
      </c>
      <c r="V48" s="181">
        <f>TEXT(EDATE($F$4,14),"MMM-aaaa")</f>
        <v/>
      </c>
      <c r="W48" s="181">
        <f>TEXT(EDATE($F$4,15),"MMM-aaaa")</f>
        <v/>
      </c>
      <c r="X48" s="181">
        <f>TEXT(EDATE($F$4,16),"MMM-aaaa")</f>
        <v/>
      </c>
      <c r="Y48" s="181">
        <f>TEXT(EDATE($F$4,17),"MMM-aaaa")</f>
        <v/>
      </c>
      <c r="Z48" s="181">
        <f>TEXT(EDATE($F$4,18),"MMM-aaaa")</f>
        <v/>
      </c>
      <c r="AA48" s="181">
        <f>TEXT(EDATE($F$4,19),"MMM-aaaa")</f>
        <v/>
      </c>
      <c r="AB48" s="181">
        <f>TEXT(EDATE($F$4,20),"MMM-aaaa")</f>
        <v/>
      </c>
      <c r="AC48" s="181">
        <f>TEXT(EDATE($F$4,21),"MMM-aaaa")</f>
        <v/>
      </c>
      <c r="AD48" s="182">
        <f>TEXT(EDATE($F$4,22),"MMM-aaaa")</f>
        <v/>
      </c>
      <c r="AE48" s="108" t="inlineStr">
        <is>
          <t>COSTO TOTALE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" customFormat="1" customHeight="1" s="12">
      <c r="B49" s="28" t="inlineStr">
        <is>
          <t>SOFTWARE</t>
        </is>
      </c>
      <c r="C49" s="29" t="n"/>
      <c r="D49" s="29" t="n"/>
      <c r="E49" s="29" t="n"/>
      <c r="F49" s="183" t="n"/>
      <c r="G49" s="172" t="n"/>
      <c r="H49" s="184" t="n"/>
      <c r="I49" s="185" t="n"/>
      <c r="J49" s="185" t="n"/>
      <c r="K49" s="185" t="n"/>
      <c r="L49" s="185" t="n"/>
      <c r="M49" s="185" t="n"/>
      <c r="N49" s="185" t="n"/>
      <c r="O49" s="185" t="n"/>
      <c r="P49" s="185" t="n"/>
      <c r="Q49" s="185" t="n"/>
      <c r="R49" s="185" t="n"/>
      <c r="S49" s="185" t="n"/>
      <c r="T49" s="185" t="n"/>
      <c r="U49" s="185" t="n"/>
      <c r="V49" s="185" t="n"/>
      <c r="W49" s="185" t="n"/>
      <c r="X49" s="185" t="n"/>
      <c r="Y49" s="185" t="n"/>
      <c r="Z49" s="185" t="n"/>
      <c r="AA49" s="185" t="n"/>
      <c r="AB49" s="185" t="n"/>
      <c r="AC49" s="185" t="n"/>
      <c r="AD49" s="186" t="n"/>
      <c r="AE49" s="187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" customFormat="1" customHeight="1" s="12">
      <c r="B50" s="28" t="inlineStr">
        <is>
          <t>HARDWARE</t>
        </is>
      </c>
      <c r="C50" s="29" t="n"/>
      <c r="D50" s="29" t="n"/>
      <c r="E50" s="29" t="n"/>
      <c r="F50" s="183" t="n"/>
      <c r="G50" s="172" t="n"/>
      <c r="H50" s="188" t="n"/>
      <c r="I50" s="189" t="n"/>
      <c r="J50" s="189" t="n"/>
      <c r="K50" s="189" t="n"/>
      <c r="L50" s="189" t="n"/>
      <c r="M50" s="189" t="n"/>
      <c r="N50" s="189" t="n"/>
      <c r="O50" s="189" t="n"/>
      <c r="P50" s="189" t="n"/>
      <c r="Q50" s="189" t="n"/>
      <c r="R50" s="189" t="n"/>
      <c r="S50" s="189" t="n"/>
      <c r="T50" s="189" t="n"/>
      <c r="U50" s="189" t="n"/>
      <c r="V50" s="189" t="n"/>
      <c r="W50" s="189" t="n"/>
      <c r="X50" s="189" t="n"/>
      <c r="Y50" s="189" t="n"/>
      <c r="Z50" s="189" t="n"/>
      <c r="AA50" s="189" t="n"/>
      <c r="AB50" s="189" t="n"/>
      <c r="AC50" s="189" t="n"/>
      <c r="AD50" s="190" t="n"/>
      <c r="AE50" s="191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" customFormat="1" customHeight="1" s="12">
      <c r="B51" s="28" t="inlineStr">
        <is>
          <t>APPOGGIARE</t>
        </is>
      </c>
      <c r="C51" s="29" t="n"/>
      <c r="D51" s="29" t="n"/>
      <c r="E51" s="29" t="n"/>
      <c r="F51" s="183" t="n"/>
      <c r="G51" s="172" t="n"/>
      <c r="H51" s="188" t="n"/>
      <c r="I51" s="189" t="n"/>
      <c r="J51" s="189" t="n"/>
      <c r="K51" s="189" t="n"/>
      <c r="L51" s="189" t="n"/>
      <c r="M51" s="189" t="n"/>
      <c r="N51" s="189" t="n"/>
      <c r="O51" s="189" t="n"/>
      <c r="P51" s="189" t="n"/>
      <c r="Q51" s="189" t="n"/>
      <c r="R51" s="189" t="n"/>
      <c r="S51" s="189" t="n"/>
      <c r="T51" s="189" t="n"/>
      <c r="U51" s="189" t="n"/>
      <c r="V51" s="189" t="n"/>
      <c r="W51" s="189" t="n"/>
      <c r="X51" s="189" t="n"/>
      <c r="Y51" s="189" t="n"/>
      <c r="Z51" s="189" t="n"/>
      <c r="AA51" s="189" t="n"/>
      <c r="AB51" s="189" t="n"/>
      <c r="AC51" s="189" t="n"/>
      <c r="AD51" s="190" t="n"/>
      <c r="AE51" s="191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" customFormat="1" customHeight="1" s="12">
      <c r="B52" s="28" t="inlineStr">
        <is>
          <t>ATTREZZATURA</t>
        </is>
      </c>
      <c r="C52" s="29" t="n"/>
      <c r="D52" s="29" t="n"/>
      <c r="E52" s="29" t="n"/>
      <c r="F52" s="183" t="n"/>
      <c r="G52" s="172" t="n"/>
      <c r="H52" s="188" t="n"/>
      <c r="I52" s="189" t="n"/>
      <c r="J52" s="189" t="n"/>
      <c r="K52" s="189" t="n"/>
      <c r="L52" s="189" t="n"/>
      <c r="M52" s="189" t="n"/>
      <c r="N52" s="189" t="n"/>
      <c r="O52" s="189" t="n"/>
      <c r="P52" s="189" t="n"/>
      <c r="Q52" s="189" t="n"/>
      <c r="R52" s="189" t="n"/>
      <c r="S52" s="189" t="n"/>
      <c r="T52" s="189" t="n"/>
      <c r="U52" s="189" t="n"/>
      <c r="V52" s="189" t="n"/>
      <c r="W52" s="189" t="n"/>
      <c r="X52" s="189" t="n"/>
      <c r="Y52" s="189" t="n"/>
      <c r="Z52" s="189" t="n"/>
      <c r="AA52" s="189" t="n"/>
      <c r="AB52" s="189" t="n"/>
      <c r="AC52" s="189" t="n"/>
      <c r="AD52" s="190" t="n"/>
      <c r="AE52" s="191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" customFormat="1" customHeight="1" s="12">
      <c r="B53" s="28" t="inlineStr">
        <is>
          <t>ALTRO</t>
        </is>
      </c>
      <c r="C53" s="29" t="n"/>
      <c r="D53" s="29" t="n"/>
      <c r="E53" s="29" t="n"/>
      <c r="F53" s="183" t="n"/>
      <c r="G53" s="172" t="n"/>
      <c r="H53" s="188" t="n"/>
      <c r="I53" s="189" t="n"/>
      <c r="J53" s="189" t="n"/>
      <c r="K53" s="189" t="n"/>
      <c r="L53" s="189" t="n"/>
      <c r="M53" s="189" t="n"/>
      <c r="N53" s="189" t="n"/>
      <c r="O53" s="189" t="n"/>
      <c r="P53" s="189" t="n"/>
      <c r="Q53" s="189" t="n"/>
      <c r="R53" s="189" t="n"/>
      <c r="S53" s="189" t="n"/>
      <c r="T53" s="189" t="n"/>
      <c r="U53" s="189" t="n"/>
      <c r="V53" s="189" t="n"/>
      <c r="W53" s="189" t="n"/>
      <c r="X53" s="189" t="n"/>
      <c r="Y53" s="189" t="n"/>
      <c r="Z53" s="189" t="n"/>
      <c r="AA53" s="189" t="n"/>
      <c r="AB53" s="189" t="n"/>
      <c r="AC53" s="189" t="n"/>
      <c r="AD53" s="190" t="n"/>
      <c r="AE53" s="191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" customFormat="1" customHeight="1" s="12">
      <c r="B54" s="28" t="inlineStr">
        <is>
          <t>ALTRO</t>
        </is>
      </c>
      <c r="C54" s="29" t="n"/>
      <c r="D54" s="29" t="n"/>
      <c r="E54" s="29" t="n"/>
      <c r="F54" s="183" t="n"/>
      <c r="G54" s="172" t="n"/>
      <c r="H54" s="188" t="n"/>
      <c r="I54" s="189" t="n"/>
      <c r="J54" s="189" t="n"/>
      <c r="K54" s="189" t="n"/>
      <c r="L54" s="189" t="n"/>
      <c r="M54" s="189" t="n"/>
      <c r="N54" s="189" t="n"/>
      <c r="O54" s="189" t="n"/>
      <c r="P54" s="189" t="n"/>
      <c r="Q54" s="189" t="n"/>
      <c r="R54" s="189" t="n"/>
      <c r="S54" s="189" t="n"/>
      <c r="T54" s="189" t="n"/>
      <c r="U54" s="189" t="n"/>
      <c r="V54" s="189" t="n"/>
      <c r="W54" s="189" t="n"/>
      <c r="X54" s="189" t="n"/>
      <c r="Y54" s="189" t="n"/>
      <c r="Z54" s="189" t="n"/>
      <c r="AA54" s="189" t="n"/>
      <c r="AB54" s="189" t="n"/>
      <c r="AC54" s="189" t="n"/>
      <c r="AD54" s="190" t="n"/>
      <c r="AE54" s="191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" customFormat="1" customHeight="1" s="12" thickBot="1">
      <c r="B55" s="28" t="inlineStr">
        <is>
          <t>ALTRO</t>
        </is>
      </c>
      <c r="C55" s="29" t="n"/>
      <c r="D55" s="29" t="n"/>
      <c r="E55" s="29" t="n"/>
      <c r="F55" s="183" t="n"/>
      <c r="G55" s="172" t="n"/>
      <c r="H55" s="192" t="n"/>
      <c r="I55" s="193" t="n"/>
      <c r="J55" s="193" t="n"/>
      <c r="K55" s="193" t="n"/>
      <c r="L55" s="193" t="n"/>
      <c r="M55" s="193" t="n"/>
      <c r="N55" s="193" t="n"/>
      <c r="O55" s="193" t="n"/>
      <c r="P55" s="193" t="n"/>
      <c r="Q55" s="193" t="n"/>
      <c r="R55" s="193" t="n"/>
      <c r="S55" s="193" t="n"/>
      <c r="T55" s="193" t="n"/>
      <c r="U55" s="193" t="n"/>
      <c r="V55" s="193" t="n"/>
      <c r="W55" s="193" t="n"/>
      <c r="X55" s="193" t="n"/>
      <c r="Y55" s="193" t="n"/>
      <c r="Z55" s="193" t="n"/>
      <c r="AA55" s="193" t="n"/>
      <c r="AB55" s="193" t="n"/>
      <c r="AC55" s="193" t="n"/>
      <c r="AD55" s="194" t="n"/>
      <c r="AE55" s="195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6" t="n"/>
      <c r="F56" s="130" t="n"/>
      <c r="G56" s="131" t="inlineStr">
        <is>
          <t>SUBTOTALE</t>
        </is>
      </c>
      <c r="H56" s="197">
        <f>SUM(H49:H55)</f>
        <v/>
      </c>
      <c r="I56" s="198">
        <f>SUM(I49:I55)</f>
        <v/>
      </c>
      <c r="J56" s="198">
        <f>SUM(J49:J55)</f>
        <v/>
      </c>
      <c r="K56" s="198">
        <f>SUM(K49:K55)</f>
        <v/>
      </c>
      <c r="L56" s="198">
        <f>SUM(L49:L55)</f>
        <v/>
      </c>
      <c r="M56" s="198">
        <f>SUM(M49:M55)</f>
        <v/>
      </c>
      <c r="N56" s="198">
        <f>SUM(N49:N55)</f>
        <v/>
      </c>
      <c r="O56" s="198">
        <f>SUM(O49:O55)</f>
        <v/>
      </c>
      <c r="P56" s="198">
        <f>SUM(P49:P55)</f>
        <v/>
      </c>
      <c r="Q56" s="198">
        <f>SUM(Q49:Q55)</f>
        <v/>
      </c>
      <c r="R56" s="198">
        <f>SUM(R49:R55)</f>
        <v/>
      </c>
      <c r="S56" s="198">
        <f>SUM(S49:S55)</f>
        <v/>
      </c>
      <c r="T56" s="198">
        <f>SUM(T49:T55)</f>
        <v/>
      </c>
      <c r="U56" s="198">
        <f>SUM(U49:U55)</f>
        <v/>
      </c>
      <c r="V56" s="198">
        <f>SUM(V49:V55)</f>
        <v/>
      </c>
      <c r="W56" s="198">
        <f>SUM(W49:W55)</f>
        <v/>
      </c>
      <c r="X56" s="198">
        <f>SUM(X49:X55)</f>
        <v/>
      </c>
      <c r="Y56" s="198">
        <f>SUM(Y49:Y55)</f>
        <v/>
      </c>
      <c r="Z56" s="198">
        <f>SUM(Z49:Z55)</f>
        <v/>
      </c>
      <c r="AA56" s="198">
        <f>SUM(AA49:AA55)</f>
        <v/>
      </c>
      <c r="AB56" s="198">
        <f>SUM(AB49:AB55)</f>
        <v/>
      </c>
      <c r="AC56" s="198">
        <f>SUM(AC49:AC55)</f>
        <v/>
      </c>
      <c r="AD56" s="199">
        <f>SUM(AD49:AD55)</f>
        <v/>
      </c>
      <c r="AE56" s="177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" customFormat="1" customHeight="1" s="19">
      <c r="H57" s="70" t="n"/>
      <c r="AF57" s="83" t="n"/>
    </row>
    <row r="58" ht="26" customFormat="1" customHeight="1" s="19">
      <c r="B58" s="137" t="inlineStr">
        <is>
          <t>PROIEZIONE DELLA SPESA TOTALE</t>
        </is>
      </c>
      <c r="H58" s="70" t="n"/>
      <c r="AF58" s="83" t="n"/>
    </row>
    <row r="59" ht="40" customFormat="1" customHeight="1" s="19">
      <c r="B59" s="147" t="inlineStr">
        <is>
          <t>TOTALE PERSONALE 
RISORSA</t>
        </is>
      </c>
      <c r="C59" s="200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" customFormat="1" customHeight="1" s="19">
      <c r="B60" s="147" t="inlineStr">
        <is>
          <t>TOTALE SPESE AGGIUNTIVE</t>
        </is>
      </c>
      <c r="C60" s="200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" customFormat="1" customHeight="1" s="19" thickBot="1">
      <c r="B61" s="148" t="inlineStr">
        <is>
          <t>RISERVA DI GESTIONE (10%)</t>
        </is>
      </c>
      <c r="C61" s="201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" customFormat="1" customHeight="1" s="19" thickBot="1" thickTop="1">
      <c r="B62" s="149" t="inlineStr">
        <is>
          <t>COSTO TOTALE</t>
        </is>
      </c>
      <c r="C62" s="202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ht="16" customFormat="1" customHeight="1" s="21"/>
    <row r="64">
      <c r="A64" s="20" t="n"/>
    </row>
    <row r="65">
      <c r="A65" s="20" t="n"/>
    </row>
    <row r="66">
      <c r="A66" s="20" t="n"/>
    </row>
    <row r="67">
      <c r="A67" s="20" t="n"/>
    </row>
    <row r="68">
      <c r="A68" s="20" t="n"/>
    </row>
    <row r="69">
      <c r="A69" s="20" t="n"/>
    </row>
    <row r="70">
      <c r="A70" s="20" t="n"/>
    </row>
    <row r="71">
      <c r="A71" s="20" t="n"/>
    </row>
    <row r="72">
      <c r="A72" s="20" t="n"/>
    </row>
    <row r="73">
      <c r="A73" s="20" t="n"/>
    </row>
    <row r="74">
      <c r="A74" s="20" t="n"/>
    </row>
    <row r="75">
      <c r="A75" s="20" t="n"/>
    </row>
    <row r="76">
      <c r="A76" s="20" t="n"/>
    </row>
    <row r="77">
      <c r="A77" s="20" t="n"/>
    </row>
    <row r="78">
      <c r="A78" s="20" t="n"/>
    </row>
    <row r="79">
      <c r="A79" s="20" t="n"/>
    </row>
    <row r="80">
      <c r="A80" s="20" t="n"/>
    </row>
    <row r="81">
      <c r="A81" s="20" t="n"/>
    </row>
    <row r="82">
      <c r="A82" s="20" t="n"/>
    </row>
    <row r="83">
      <c r="A83" s="20" t="n"/>
    </row>
    <row r="84">
      <c r="A84" s="20" t="n"/>
    </row>
    <row r="85" ht="21" customHeight="1">
      <c r="A85" s="20" t="n"/>
    </row>
    <row r="88" ht="42" customHeight="1"/>
  </sheetData>
  <printOptions verticalCentered="1"/>
  <pageMargins left="0.25" right="0.25" top="0.25" bottom="0.25" header="0" footer="0"/>
  <pageSetup orientation="landscape" scale="34" fitToHeight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AJ87" sqref="AJ87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 ht="20" customHeight="1"/>
    <row r="2" ht="108" customHeight="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2021-08-16T18:19:27Z</dcterms:modified>
  <cp:lastModifiedBy>ragaz</cp:lastModifiedBy>
</cp:coreProperties>
</file>